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AHAN\Dropbox\my project!\book x REAL ESTATE INVESTING\"/>
    </mc:Choice>
  </mc:AlternateContent>
  <xr:revisionPtr revIDLastSave="0" documentId="13_ncr:1_{0864F9D6-6496-49AA-92C5-708570C19BE3}" xr6:coauthVersionLast="36" xr6:coauthVersionMax="36" xr10:uidLastSave="{00000000-0000-0000-0000-000000000000}"/>
  <bookViews>
    <workbookView xWindow="0" yWindow="0" windowWidth="16380" windowHeight="8190" tabRatio="748" xr2:uid="{00000000-000D-0000-FFFF-FFFF00000000}"/>
  </bookViews>
  <sheets>
    <sheet name="Rent vs Buy" sheetId="7" r:id="rId1"/>
    <sheet name="Home Affordability" sheetId="6" r:id="rId2"/>
    <sheet name="Fixed Rate" sheetId="2" r:id="rId3"/>
    <sheet name="Adjustable Rate" sheetId="5" r:id="rId4"/>
    <sheet name="Disclaimer" sheetId="8" r:id="rId5"/>
    <sheet name="lookup" sheetId="3" state="veryHidden" r:id="rId6"/>
  </sheets>
  <definedNames>
    <definedName name="nper" localSheetId="5">lookup!$A$1</definedName>
    <definedName name="nper2">lookup!$I$1</definedName>
    <definedName name="Sheet1_Balance">OFFSET('Adjustable Rate'!$I$33,1,0,COUNT('Adjustable Rate'!$I:$I),1)</definedName>
    <definedName name="Sheet1_Interest">OFFSET('Adjustable Rate'!$G$33,1,0,COUNT('Adjustable Rate'!$G:$G)+1,1)</definedName>
    <definedName name="Sheet1_MonthBalance">OFFSET([0]!Sheet1_Balance,0,-8)</definedName>
    <definedName name="Sheet1_MonthInterest">OFFSET([0]!Sheet1_Interest,0,-6)</definedName>
    <definedName name="Sheet2_Balance">OFFSET('Fixed Rate'!$I$33,1,0,COUNT('Fixed Rate'!$I:$I),1)</definedName>
    <definedName name="Sheet2_Interest">OFFSET('Fixed Rate'!$G$33,1,0,COUNT('Fixed Rate'!$G:$G)+1,1)</definedName>
    <definedName name="Sheet2_MonthBalance">OFFSET([0]!Sheet2_Balance,0,-8)</definedName>
    <definedName name="Sheet2_MonthInterest">OFFSET([0]!Sheet2_Interest,0,-6)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5" i="7" l="1"/>
  <c r="I351" i="7"/>
  <c r="I154" i="7"/>
  <c r="I155" i="7"/>
  <c r="I156" i="7"/>
  <c r="I157" i="7"/>
  <c r="I158" i="7"/>
  <c r="I159" i="7"/>
  <c r="I160" i="7"/>
  <c r="I161" i="7"/>
  <c r="I162" i="7"/>
  <c r="I163" i="7"/>
  <c r="I164" i="7"/>
  <c r="I287" i="7"/>
  <c r="I285" i="7"/>
  <c r="I286" i="7"/>
  <c r="I288" i="7"/>
  <c r="I289" i="7"/>
  <c r="I290" i="7"/>
  <c r="I291" i="7"/>
  <c r="I292" i="7"/>
  <c r="I293" i="7"/>
  <c r="G26" i="7" l="1"/>
  <c r="G28" i="7" s="1"/>
  <c r="C23" i="7"/>
  <c r="B36" i="7"/>
  <c r="A36" i="7"/>
  <c r="A37" i="7" s="1"/>
  <c r="A38" i="7" s="1"/>
  <c r="C38" i="7" s="1"/>
  <c r="J36" i="7"/>
  <c r="G36" i="7"/>
  <c r="F36" i="7"/>
  <c r="E36" i="7"/>
  <c r="C22" i="7"/>
  <c r="C28" i="7" s="1"/>
  <c r="C20" i="7"/>
  <c r="C37" i="7" l="1"/>
  <c r="D37" i="7" s="1"/>
  <c r="D38" i="7"/>
  <c r="A39" i="7"/>
  <c r="E37" i="7"/>
  <c r="G37" i="7"/>
  <c r="G38" i="7" s="1"/>
  <c r="F37" i="7"/>
  <c r="F38" i="7" s="1"/>
  <c r="B37" i="7"/>
  <c r="E38" i="7" s="1"/>
  <c r="J37" i="7"/>
  <c r="J38" i="7" s="1"/>
  <c r="D36" i="7"/>
  <c r="C19" i="7"/>
  <c r="C18" i="7"/>
  <c r="C26" i="7" s="1"/>
  <c r="C39" i="7" l="1"/>
  <c r="D39" i="7" s="1"/>
  <c r="H37" i="7"/>
  <c r="I37" i="7" s="1"/>
  <c r="G39" i="7"/>
  <c r="H38" i="7"/>
  <c r="I38" i="7" s="1"/>
  <c r="F39" i="7"/>
  <c r="B38" i="7"/>
  <c r="B39" i="7" s="1"/>
  <c r="A40" i="7"/>
  <c r="J39" i="7"/>
  <c r="C36" i="7"/>
  <c r="H36" i="7" s="1"/>
  <c r="I36" i="7" s="1"/>
  <c r="C24" i="7"/>
  <c r="C29" i="7" s="1"/>
  <c r="C15" i="6"/>
  <c r="K36" i="7" l="1"/>
  <c r="K37" i="7" s="1"/>
  <c r="K38" i="7" s="1"/>
  <c r="C40" i="7"/>
  <c r="D40" i="7" s="1"/>
  <c r="E40" i="7"/>
  <c r="A41" i="7"/>
  <c r="B40" i="7"/>
  <c r="J40" i="7"/>
  <c r="E39" i="7"/>
  <c r="H39" i="7" s="1"/>
  <c r="G40" i="7"/>
  <c r="F40" i="7"/>
  <c r="G15" i="6"/>
  <c r="G16" i="6" s="1"/>
  <c r="G8" i="6"/>
  <c r="C13" i="6"/>
  <c r="C14" i="6" s="1"/>
  <c r="C16" i="6" s="1"/>
  <c r="C41" i="7" l="1"/>
  <c r="D41" i="7" s="1"/>
  <c r="J41" i="7"/>
  <c r="E41" i="7"/>
  <c r="G41" i="7"/>
  <c r="H40" i="7"/>
  <c r="I40" i="7" s="1"/>
  <c r="A42" i="7"/>
  <c r="B41" i="7"/>
  <c r="F41" i="7"/>
  <c r="I39" i="7"/>
  <c r="G9" i="6"/>
  <c r="K39" i="7" l="1"/>
  <c r="K40" i="7" s="1"/>
  <c r="K41" i="7" s="1"/>
  <c r="C42" i="7"/>
  <c r="D42" i="7" s="1"/>
  <c r="J42" i="7"/>
  <c r="H41" i="7"/>
  <c r="I41" i="7" s="1"/>
  <c r="B42" i="7"/>
  <c r="G42" i="7"/>
  <c r="A43" i="7"/>
  <c r="E42" i="7"/>
  <c r="F42" i="7"/>
  <c r="C21" i="6"/>
  <c r="C22" i="6" s="1"/>
  <c r="C23" i="6" s="1"/>
  <c r="F43" i="7" l="1"/>
  <c r="C43" i="7"/>
  <c r="D43" i="7" s="1"/>
  <c r="G43" i="7"/>
  <c r="A44" i="7"/>
  <c r="B43" i="7"/>
  <c r="E43" i="7"/>
  <c r="J43" i="7"/>
  <c r="H42" i="7"/>
  <c r="I42" i="7" s="1"/>
  <c r="C24" i="6"/>
  <c r="C26" i="6"/>
  <c r="K42" i="7" l="1"/>
  <c r="C44" i="7"/>
  <c r="D44" i="7" s="1"/>
  <c r="J44" i="7"/>
  <c r="H43" i="7"/>
  <c r="I43" i="7" s="1"/>
  <c r="E44" i="7"/>
  <c r="A45" i="7"/>
  <c r="B44" i="7"/>
  <c r="F44" i="7"/>
  <c r="G44" i="7"/>
  <c r="C34" i="5"/>
  <c r="I34" i="5"/>
  <c r="I1" i="3"/>
  <c r="I4" i="3" s="1"/>
  <c r="I5" i="3" s="1"/>
  <c r="I6" i="3" s="1"/>
  <c r="I7" i="3" s="1"/>
  <c r="I8" i="3" s="1"/>
  <c r="I9" i="3" s="1"/>
  <c r="I10" i="3" s="1"/>
  <c r="I11" i="3" s="1"/>
  <c r="I12" i="3" s="1"/>
  <c r="I13" i="3" s="1"/>
  <c r="I14" i="3" s="1"/>
  <c r="I15" i="3" s="1"/>
  <c r="I16" i="3" s="1"/>
  <c r="I17" i="3" s="1"/>
  <c r="I18" i="3" s="1"/>
  <c r="I19" i="3" s="1"/>
  <c r="I20" i="3" s="1"/>
  <c r="I21" i="3" s="1"/>
  <c r="I22" i="3" s="1"/>
  <c r="I23" i="3" s="1"/>
  <c r="I24" i="3" s="1"/>
  <c r="I25" i="3" s="1"/>
  <c r="I26" i="3" s="1"/>
  <c r="I27" i="3" s="1"/>
  <c r="I28" i="3" s="1"/>
  <c r="I29" i="3" s="1"/>
  <c r="I30" i="3" s="1"/>
  <c r="I31" i="3" s="1"/>
  <c r="I32" i="3" s="1"/>
  <c r="I33" i="3" s="1"/>
  <c r="I34" i="3" s="1"/>
  <c r="I35" i="3" s="1"/>
  <c r="I36" i="3" s="1"/>
  <c r="I37" i="3" s="1"/>
  <c r="I38" i="3" s="1"/>
  <c r="I39" i="3" s="1"/>
  <c r="I40" i="3" s="1"/>
  <c r="I41" i="3" s="1"/>
  <c r="I42" i="3" s="1"/>
  <c r="I43" i="3" s="1"/>
  <c r="I44" i="3" s="1"/>
  <c r="I45" i="3" s="1"/>
  <c r="I46" i="3" s="1"/>
  <c r="I47" i="3" s="1"/>
  <c r="I48" i="3" s="1"/>
  <c r="I49" i="3" s="1"/>
  <c r="I50" i="3" s="1"/>
  <c r="I51" i="3" s="1"/>
  <c r="I52" i="3" s="1"/>
  <c r="I53" i="3" s="1"/>
  <c r="I54" i="3" s="1"/>
  <c r="I55" i="3" s="1"/>
  <c r="I56" i="3" s="1"/>
  <c r="I57" i="3" s="1"/>
  <c r="I58" i="3" s="1"/>
  <c r="I59" i="3" s="1"/>
  <c r="I60" i="3" s="1"/>
  <c r="I61" i="3" s="1"/>
  <c r="I62" i="3" s="1"/>
  <c r="I63" i="3" s="1"/>
  <c r="I64" i="3" s="1"/>
  <c r="I65" i="3" s="1"/>
  <c r="I66" i="3" s="1"/>
  <c r="I67" i="3" s="1"/>
  <c r="I68" i="3" s="1"/>
  <c r="I69" i="3" s="1"/>
  <c r="I70" i="3" s="1"/>
  <c r="I71" i="3" s="1"/>
  <c r="I72" i="3" s="1"/>
  <c r="I73" i="3" s="1"/>
  <c r="I74" i="3" s="1"/>
  <c r="I75" i="3" s="1"/>
  <c r="I76" i="3" s="1"/>
  <c r="I77" i="3" s="1"/>
  <c r="I78" i="3" s="1"/>
  <c r="I79" i="3" s="1"/>
  <c r="I80" i="3" s="1"/>
  <c r="I81" i="3" s="1"/>
  <c r="I82" i="3" s="1"/>
  <c r="I83" i="3" s="1"/>
  <c r="I84" i="3" s="1"/>
  <c r="I85" i="3" s="1"/>
  <c r="I86" i="3" s="1"/>
  <c r="I87" i="3" s="1"/>
  <c r="I88" i="3" s="1"/>
  <c r="I89" i="3" s="1"/>
  <c r="I90" i="3" s="1"/>
  <c r="I91" i="3" s="1"/>
  <c r="I92" i="3" s="1"/>
  <c r="I93" i="3" s="1"/>
  <c r="I94" i="3" s="1"/>
  <c r="I95" i="3" s="1"/>
  <c r="I96" i="3" s="1"/>
  <c r="I97" i="3" s="1"/>
  <c r="I98" i="3" s="1"/>
  <c r="I99" i="3" s="1"/>
  <c r="I100" i="3" s="1"/>
  <c r="I101" i="3" s="1"/>
  <c r="I102" i="3" s="1"/>
  <c r="I103" i="3" s="1"/>
  <c r="I104" i="3" s="1"/>
  <c r="I105" i="3" s="1"/>
  <c r="I106" i="3" s="1"/>
  <c r="I107" i="3" s="1"/>
  <c r="I108" i="3" s="1"/>
  <c r="I109" i="3" s="1"/>
  <c r="I110" i="3" s="1"/>
  <c r="I111" i="3" s="1"/>
  <c r="I112" i="3" s="1"/>
  <c r="I113" i="3" s="1"/>
  <c r="I114" i="3" s="1"/>
  <c r="I115" i="3" s="1"/>
  <c r="I116" i="3" s="1"/>
  <c r="I117" i="3" s="1"/>
  <c r="I118" i="3" s="1"/>
  <c r="I119" i="3" s="1"/>
  <c r="I120" i="3" s="1"/>
  <c r="I121" i="3" s="1"/>
  <c r="I122" i="3" s="1"/>
  <c r="I123" i="3" s="1"/>
  <c r="I124" i="3" s="1"/>
  <c r="I125" i="3" s="1"/>
  <c r="I126" i="3" s="1"/>
  <c r="I127" i="3" s="1"/>
  <c r="I128" i="3" s="1"/>
  <c r="I129" i="3" s="1"/>
  <c r="I130" i="3" s="1"/>
  <c r="I131" i="3" s="1"/>
  <c r="I132" i="3" s="1"/>
  <c r="I133" i="3" s="1"/>
  <c r="I134" i="3" s="1"/>
  <c r="I135" i="3" s="1"/>
  <c r="I136" i="3" s="1"/>
  <c r="I137" i="3" s="1"/>
  <c r="I138" i="3" s="1"/>
  <c r="I139" i="3" s="1"/>
  <c r="I140" i="3" s="1"/>
  <c r="I141" i="3" s="1"/>
  <c r="I142" i="3" s="1"/>
  <c r="I143" i="3" s="1"/>
  <c r="I144" i="3" s="1"/>
  <c r="I145" i="3" s="1"/>
  <c r="I146" i="3" s="1"/>
  <c r="I147" i="3" s="1"/>
  <c r="I148" i="3" s="1"/>
  <c r="I149" i="3" s="1"/>
  <c r="I150" i="3" s="1"/>
  <c r="I151" i="3" s="1"/>
  <c r="I152" i="3" s="1"/>
  <c r="I153" i="3" s="1"/>
  <c r="I154" i="3" s="1"/>
  <c r="I155" i="3" s="1"/>
  <c r="I156" i="3" s="1"/>
  <c r="I157" i="3" s="1"/>
  <c r="I158" i="3" s="1"/>
  <c r="I159" i="3" s="1"/>
  <c r="I160" i="3" s="1"/>
  <c r="I161" i="3" s="1"/>
  <c r="I162" i="3" s="1"/>
  <c r="I163" i="3" s="1"/>
  <c r="I164" i="3" s="1"/>
  <c r="I165" i="3" s="1"/>
  <c r="I166" i="3" s="1"/>
  <c r="I167" i="3" s="1"/>
  <c r="I168" i="3" s="1"/>
  <c r="I169" i="3" s="1"/>
  <c r="I170" i="3" s="1"/>
  <c r="I171" i="3" s="1"/>
  <c r="I172" i="3" s="1"/>
  <c r="I173" i="3" s="1"/>
  <c r="I174" i="3" s="1"/>
  <c r="I175" i="3" s="1"/>
  <c r="I176" i="3" s="1"/>
  <c r="I177" i="3" s="1"/>
  <c r="I178" i="3" s="1"/>
  <c r="I179" i="3" s="1"/>
  <c r="I180" i="3" s="1"/>
  <c r="I181" i="3" s="1"/>
  <c r="I182" i="3" s="1"/>
  <c r="I183" i="3" s="1"/>
  <c r="I184" i="3" s="1"/>
  <c r="I185" i="3" s="1"/>
  <c r="I186" i="3" s="1"/>
  <c r="I187" i="3" s="1"/>
  <c r="I188" i="3" s="1"/>
  <c r="I189" i="3" s="1"/>
  <c r="I190" i="3" s="1"/>
  <c r="I191" i="3" s="1"/>
  <c r="I192" i="3" s="1"/>
  <c r="I193" i="3" s="1"/>
  <c r="I194" i="3" s="1"/>
  <c r="I195" i="3" s="1"/>
  <c r="I196" i="3" s="1"/>
  <c r="I197" i="3" s="1"/>
  <c r="I198" i="3" s="1"/>
  <c r="I199" i="3" s="1"/>
  <c r="I200" i="3" s="1"/>
  <c r="I201" i="3" s="1"/>
  <c r="I202" i="3" s="1"/>
  <c r="I203" i="3" s="1"/>
  <c r="I204" i="3" s="1"/>
  <c r="I205" i="3" s="1"/>
  <c r="I206" i="3" s="1"/>
  <c r="I207" i="3" s="1"/>
  <c r="I208" i="3" s="1"/>
  <c r="I209" i="3" s="1"/>
  <c r="I210" i="3" s="1"/>
  <c r="I211" i="3" s="1"/>
  <c r="I212" i="3" s="1"/>
  <c r="I213" i="3" s="1"/>
  <c r="I214" i="3" s="1"/>
  <c r="I215" i="3" s="1"/>
  <c r="I216" i="3" s="1"/>
  <c r="I217" i="3" s="1"/>
  <c r="I218" i="3" s="1"/>
  <c r="I219" i="3" s="1"/>
  <c r="I220" i="3" s="1"/>
  <c r="I221" i="3" s="1"/>
  <c r="I222" i="3" s="1"/>
  <c r="I223" i="3" s="1"/>
  <c r="I224" i="3" s="1"/>
  <c r="I225" i="3" s="1"/>
  <c r="I226" i="3" s="1"/>
  <c r="I227" i="3" s="1"/>
  <c r="I228" i="3" s="1"/>
  <c r="I229" i="3" s="1"/>
  <c r="I230" i="3" s="1"/>
  <c r="I231" i="3" s="1"/>
  <c r="I232" i="3" s="1"/>
  <c r="I233" i="3" s="1"/>
  <c r="I234" i="3" s="1"/>
  <c r="I235" i="3" s="1"/>
  <c r="I236" i="3" s="1"/>
  <c r="I237" i="3" s="1"/>
  <c r="I238" i="3" s="1"/>
  <c r="I239" i="3" s="1"/>
  <c r="I240" i="3" s="1"/>
  <c r="I241" i="3" s="1"/>
  <c r="I242" i="3" s="1"/>
  <c r="I243" i="3" s="1"/>
  <c r="I244" i="3" s="1"/>
  <c r="I245" i="3" s="1"/>
  <c r="I246" i="3" s="1"/>
  <c r="I247" i="3" s="1"/>
  <c r="I248" i="3" s="1"/>
  <c r="I249" i="3" s="1"/>
  <c r="I250" i="3" s="1"/>
  <c r="I251" i="3" s="1"/>
  <c r="I252" i="3" s="1"/>
  <c r="I253" i="3" s="1"/>
  <c r="I254" i="3" s="1"/>
  <c r="I255" i="3" s="1"/>
  <c r="I256" i="3" s="1"/>
  <c r="I257" i="3" s="1"/>
  <c r="I258" i="3" s="1"/>
  <c r="I259" i="3" s="1"/>
  <c r="I260" i="3" s="1"/>
  <c r="I261" i="3" s="1"/>
  <c r="I262" i="3" s="1"/>
  <c r="I263" i="3" s="1"/>
  <c r="I264" i="3" s="1"/>
  <c r="I265" i="3" s="1"/>
  <c r="I266" i="3" s="1"/>
  <c r="I267" i="3" s="1"/>
  <c r="I268" i="3" s="1"/>
  <c r="I269" i="3" s="1"/>
  <c r="I270" i="3" s="1"/>
  <c r="I271" i="3" s="1"/>
  <c r="I272" i="3" s="1"/>
  <c r="I273" i="3" s="1"/>
  <c r="I274" i="3" s="1"/>
  <c r="I275" i="3" s="1"/>
  <c r="I276" i="3" s="1"/>
  <c r="I277" i="3" s="1"/>
  <c r="I278" i="3" s="1"/>
  <c r="I279" i="3" s="1"/>
  <c r="I280" i="3" s="1"/>
  <c r="I281" i="3" s="1"/>
  <c r="I282" i="3" s="1"/>
  <c r="I283" i="3" s="1"/>
  <c r="I284" i="3" s="1"/>
  <c r="I285" i="3" s="1"/>
  <c r="I286" i="3" s="1"/>
  <c r="I287" i="3" s="1"/>
  <c r="I288" i="3" s="1"/>
  <c r="I289" i="3" s="1"/>
  <c r="I290" i="3" s="1"/>
  <c r="I291" i="3" s="1"/>
  <c r="I292" i="3" s="1"/>
  <c r="I293" i="3" s="1"/>
  <c r="I294" i="3" s="1"/>
  <c r="I295" i="3" s="1"/>
  <c r="I296" i="3" s="1"/>
  <c r="I297" i="3" s="1"/>
  <c r="I298" i="3" s="1"/>
  <c r="I299" i="3" s="1"/>
  <c r="I300" i="3" s="1"/>
  <c r="I301" i="3" s="1"/>
  <c r="I302" i="3" s="1"/>
  <c r="I303" i="3" s="1"/>
  <c r="I304" i="3" s="1"/>
  <c r="I305" i="3" s="1"/>
  <c r="I306" i="3" s="1"/>
  <c r="I307" i="3" s="1"/>
  <c r="I308" i="3" s="1"/>
  <c r="I309" i="3" s="1"/>
  <c r="I310" i="3" s="1"/>
  <c r="I311" i="3" s="1"/>
  <c r="I312" i="3" s="1"/>
  <c r="I313" i="3" s="1"/>
  <c r="I314" i="3" s="1"/>
  <c r="I315" i="3" s="1"/>
  <c r="I316" i="3" s="1"/>
  <c r="I317" i="3" s="1"/>
  <c r="I318" i="3" s="1"/>
  <c r="I319" i="3" s="1"/>
  <c r="I320" i="3" s="1"/>
  <c r="I321" i="3" s="1"/>
  <c r="I322" i="3" s="1"/>
  <c r="I323" i="3" s="1"/>
  <c r="I324" i="3" s="1"/>
  <c r="I325" i="3" s="1"/>
  <c r="I326" i="3" s="1"/>
  <c r="I327" i="3" s="1"/>
  <c r="I328" i="3" s="1"/>
  <c r="I329" i="3" s="1"/>
  <c r="I330" i="3" s="1"/>
  <c r="I331" i="3" s="1"/>
  <c r="I332" i="3" s="1"/>
  <c r="I333" i="3" s="1"/>
  <c r="I334" i="3" s="1"/>
  <c r="I335" i="3" s="1"/>
  <c r="I336" i="3" s="1"/>
  <c r="I337" i="3" s="1"/>
  <c r="I338" i="3" s="1"/>
  <c r="I339" i="3" s="1"/>
  <c r="I340" i="3" s="1"/>
  <c r="I341" i="3" s="1"/>
  <c r="I342" i="3" s="1"/>
  <c r="I343" i="3" s="1"/>
  <c r="I344" i="3" s="1"/>
  <c r="I345" i="3" s="1"/>
  <c r="I346" i="3" s="1"/>
  <c r="I347" i="3" s="1"/>
  <c r="I348" i="3" s="1"/>
  <c r="I349" i="3" s="1"/>
  <c r="I350" i="3" s="1"/>
  <c r="I351" i="3" s="1"/>
  <c r="I352" i="3" s="1"/>
  <c r="I353" i="3" s="1"/>
  <c r="I354" i="3" s="1"/>
  <c r="I355" i="3" s="1"/>
  <c r="I356" i="3" s="1"/>
  <c r="I357" i="3" s="1"/>
  <c r="I358" i="3" s="1"/>
  <c r="I359" i="3" s="1"/>
  <c r="I360" i="3" s="1"/>
  <c r="I361" i="3" s="1"/>
  <c r="I362" i="3" s="1"/>
  <c r="I363" i="3" s="1"/>
  <c r="I364" i="3" s="1"/>
  <c r="I365" i="3" s="1"/>
  <c r="I366" i="3" s="1"/>
  <c r="I367" i="3" s="1"/>
  <c r="I368" i="3" s="1"/>
  <c r="I369" i="3" s="1"/>
  <c r="I370" i="3" s="1"/>
  <c r="I371" i="3" s="1"/>
  <c r="I372" i="3" s="1"/>
  <c r="I373" i="3" s="1"/>
  <c r="I374" i="3" s="1"/>
  <c r="I375" i="3" s="1"/>
  <c r="I376" i="3" s="1"/>
  <c r="I377" i="3" s="1"/>
  <c r="I378" i="3" s="1"/>
  <c r="I379" i="3" s="1"/>
  <c r="I380" i="3" s="1"/>
  <c r="I381" i="3" s="1"/>
  <c r="I382" i="3" s="1"/>
  <c r="I383" i="3" s="1"/>
  <c r="I384" i="3" s="1"/>
  <c r="I385" i="3" s="1"/>
  <c r="I386" i="3" s="1"/>
  <c r="I387" i="3" s="1"/>
  <c r="I388" i="3" s="1"/>
  <c r="I389" i="3" s="1"/>
  <c r="I390" i="3" s="1"/>
  <c r="I391" i="3" s="1"/>
  <c r="I392" i="3" s="1"/>
  <c r="I393" i="3" s="1"/>
  <c r="I394" i="3" s="1"/>
  <c r="I395" i="3" s="1"/>
  <c r="I396" i="3" s="1"/>
  <c r="I397" i="3" s="1"/>
  <c r="I398" i="3" s="1"/>
  <c r="I399" i="3" s="1"/>
  <c r="I400" i="3" s="1"/>
  <c r="I401" i="3" s="1"/>
  <c r="I402" i="3" s="1"/>
  <c r="I403" i="3" s="1"/>
  <c r="I404" i="3" s="1"/>
  <c r="I405" i="3" s="1"/>
  <c r="I406" i="3" s="1"/>
  <c r="I407" i="3" s="1"/>
  <c r="I408" i="3" s="1"/>
  <c r="I409" i="3" s="1"/>
  <c r="I410" i="3" s="1"/>
  <c r="I411" i="3" s="1"/>
  <c r="I412" i="3" s="1"/>
  <c r="I413" i="3" s="1"/>
  <c r="I414" i="3" s="1"/>
  <c r="I415" i="3" s="1"/>
  <c r="I416" i="3" s="1"/>
  <c r="I417" i="3" s="1"/>
  <c r="I418" i="3" s="1"/>
  <c r="I419" i="3" s="1"/>
  <c r="I420" i="3" s="1"/>
  <c r="I421" i="3" s="1"/>
  <c r="I422" i="3" s="1"/>
  <c r="I423" i="3" s="1"/>
  <c r="I424" i="3" s="1"/>
  <c r="I425" i="3" s="1"/>
  <c r="I426" i="3" s="1"/>
  <c r="I427" i="3" s="1"/>
  <c r="I428" i="3" s="1"/>
  <c r="I429" i="3" s="1"/>
  <c r="I430" i="3" s="1"/>
  <c r="I431" i="3" s="1"/>
  <c r="I432" i="3" s="1"/>
  <c r="I433" i="3" s="1"/>
  <c r="I434" i="3" s="1"/>
  <c r="I435" i="3" s="1"/>
  <c r="I436" i="3" s="1"/>
  <c r="I437" i="3" s="1"/>
  <c r="I438" i="3" s="1"/>
  <c r="I439" i="3" s="1"/>
  <c r="I440" i="3" s="1"/>
  <c r="I441" i="3" s="1"/>
  <c r="I442" i="3" s="1"/>
  <c r="I443" i="3" s="1"/>
  <c r="I444" i="3" s="1"/>
  <c r="I445" i="3" s="1"/>
  <c r="I446" i="3" s="1"/>
  <c r="I447" i="3" s="1"/>
  <c r="I448" i="3" s="1"/>
  <c r="I449" i="3" s="1"/>
  <c r="I450" i="3" s="1"/>
  <c r="I451" i="3" s="1"/>
  <c r="I452" i="3" s="1"/>
  <c r="I453" i="3" s="1"/>
  <c r="I454" i="3" s="1"/>
  <c r="I455" i="3" s="1"/>
  <c r="I456" i="3" s="1"/>
  <c r="I457" i="3" s="1"/>
  <c r="I458" i="3" s="1"/>
  <c r="I459" i="3" s="1"/>
  <c r="I460" i="3" s="1"/>
  <c r="I461" i="3" s="1"/>
  <c r="I462" i="3" s="1"/>
  <c r="I463" i="3" s="1"/>
  <c r="I464" i="3" s="1"/>
  <c r="I465" i="3" s="1"/>
  <c r="I466" i="3" s="1"/>
  <c r="I467" i="3" s="1"/>
  <c r="I468" i="3" s="1"/>
  <c r="I469" i="3" s="1"/>
  <c r="I470" i="3" s="1"/>
  <c r="I471" i="3" s="1"/>
  <c r="I472" i="3" s="1"/>
  <c r="I473" i="3" s="1"/>
  <c r="I474" i="3" s="1"/>
  <c r="I475" i="3" s="1"/>
  <c r="I476" i="3" s="1"/>
  <c r="I477" i="3" s="1"/>
  <c r="I478" i="3" s="1"/>
  <c r="I479" i="3" s="1"/>
  <c r="I480" i="3" s="1"/>
  <c r="I481" i="3" s="1"/>
  <c r="I482" i="3" s="1"/>
  <c r="I483" i="3" s="1"/>
  <c r="I484" i="3" s="1"/>
  <c r="I485" i="3" s="1"/>
  <c r="I486" i="3" s="1"/>
  <c r="I487" i="3" s="1"/>
  <c r="I488" i="3" s="1"/>
  <c r="I489" i="3" s="1"/>
  <c r="I490" i="3" s="1"/>
  <c r="I491" i="3" s="1"/>
  <c r="I492" i="3" s="1"/>
  <c r="I493" i="3" s="1"/>
  <c r="I494" i="3" s="1"/>
  <c r="I495" i="3" s="1"/>
  <c r="I496" i="3" s="1"/>
  <c r="I497" i="3" s="1"/>
  <c r="I498" i="3" s="1"/>
  <c r="I499" i="3" s="1"/>
  <c r="I500" i="3" s="1"/>
  <c r="I501" i="3" s="1"/>
  <c r="I502" i="3" s="1"/>
  <c r="I503" i="3" s="1"/>
  <c r="I504" i="3" s="1"/>
  <c r="I505" i="3" s="1"/>
  <c r="I506" i="3" s="1"/>
  <c r="I507" i="3" s="1"/>
  <c r="I508" i="3" s="1"/>
  <c r="I509" i="3" s="1"/>
  <c r="I510" i="3" s="1"/>
  <c r="I511" i="3" s="1"/>
  <c r="I512" i="3" s="1"/>
  <c r="I513" i="3" s="1"/>
  <c r="I514" i="3" s="1"/>
  <c r="I515" i="3" s="1"/>
  <c r="I516" i="3" s="1"/>
  <c r="I517" i="3" s="1"/>
  <c r="I518" i="3" s="1"/>
  <c r="I519" i="3" s="1"/>
  <c r="I520" i="3" s="1"/>
  <c r="I521" i="3" s="1"/>
  <c r="I522" i="3" s="1"/>
  <c r="I523" i="3" s="1"/>
  <c r="I524" i="3" s="1"/>
  <c r="I525" i="3" s="1"/>
  <c r="I526" i="3" s="1"/>
  <c r="I527" i="3" s="1"/>
  <c r="I528" i="3" s="1"/>
  <c r="I529" i="3" s="1"/>
  <c r="I530" i="3" s="1"/>
  <c r="I531" i="3" s="1"/>
  <c r="I532" i="3" s="1"/>
  <c r="I533" i="3" s="1"/>
  <c r="I534" i="3" s="1"/>
  <c r="I535" i="3" s="1"/>
  <c r="I536" i="3" s="1"/>
  <c r="I537" i="3" s="1"/>
  <c r="I538" i="3" s="1"/>
  <c r="I539" i="3" s="1"/>
  <c r="I540" i="3" s="1"/>
  <c r="I541" i="3" s="1"/>
  <c r="I542" i="3" s="1"/>
  <c r="I543" i="3" s="1"/>
  <c r="I544" i="3" s="1"/>
  <c r="I545" i="3" s="1"/>
  <c r="I546" i="3" s="1"/>
  <c r="I547" i="3" s="1"/>
  <c r="I548" i="3" s="1"/>
  <c r="I549" i="3" s="1"/>
  <c r="I550" i="3" s="1"/>
  <c r="I551" i="3" s="1"/>
  <c r="I552" i="3" s="1"/>
  <c r="I553" i="3" s="1"/>
  <c r="I554" i="3" s="1"/>
  <c r="I555" i="3" s="1"/>
  <c r="I556" i="3" s="1"/>
  <c r="I557" i="3" s="1"/>
  <c r="I558" i="3" s="1"/>
  <c r="I559" i="3" s="1"/>
  <c r="I560" i="3" s="1"/>
  <c r="I561" i="3" s="1"/>
  <c r="I562" i="3" s="1"/>
  <c r="I563" i="3" s="1"/>
  <c r="I564" i="3" s="1"/>
  <c r="I565" i="3" s="1"/>
  <c r="I566" i="3" s="1"/>
  <c r="I567" i="3" s="1"/>
  <c r="I568" i="3" s="1"/>
  <c r="I569" i="3" s="1"/>
  <c r="I570" i="3" s="1"/>
  <c r="I571" i="3" s="1"/>
  <c r="I572" i="3" s="1"/>
  <c r="I573" i="3" s="1"/>
  <c r="I574" i="3" s="1"/>
  <c r="I575" i="3" s="1"/>
  <c r="I576" i="3" s="1"/>
  <c r="I577" i="3" s="1"/>
  <c r="I578" i="3" s="1"/>
  <c r="I579" i="3" s="1"/>
  <c r="I580" i="3" s="1"/>
  <c r="I581" i="3" s="1"/>
  <c r="I582" i="3" s="1"/>
  <c r="I583" i="3" s="1"/>
  <c r="I584" i="3" s="1"/>
  <c r="I585" i="3" s="1"/>
  <c r="I586" i="3" s="1"/>
  <c r="I587" i="3" s="1"/>
  <c r="I588" i="3" s="1"/>
  <c r="I589" i="3" s="1"/>
  <c r="I590" i="3" s="1"/>
  <c r="I591" i="3" s="1"/>
  <c r="I592" i="3" s="1"/>
  <c r="I593" i="3" s="1"/>
  <c r="I594" i="3" s="1"/>
  <c r="I595" i="3" s="1"/>
  <c r="I596" i="3" s="1"/>
  <c r="I597" i="3" s="1"/>
  <c r="I598" i="3" s="1"/>
  <c r="I599" i="3" s="1"/>
  <c r="I600" i="3" s="1"/>
  <c r="I601" i="3" s="1"/>
  <c r="I602" i="3" s="1"/>
  <c r="I603" i="3" s="1"/>
  <c r="K2" i="3"/>
  <c r="J3" i="3" s="1"/>
  <c r="O3" i="3"/>
  <c r="K43" i="7" l="1"/>
  <c r="C45" i="7"/>
  <c r="D45" i="7" s="1"/>
  <c r="J45" i="7"/>
  <c r="A46" i="7"/>
  <c r="E45" i="7"/>
  <c r="B45" i="7"/>
  <c r="F45" i="7"/>
  <c r="G45" i="7"/>
  <c r="H44" i="7"/>
  <c r="I44" i="7" s="1"/>
  <c r="I2" i="3"/>
  <c r="C7" i="5"/>
  <c r="K1" i="3" s="1"/>
  <c r="A35" i="5"/>
  <c r="K44" i="7" l="1"/>
  <c r="J46" i="7"/>
  <c r="C46" i="7"/>
  <c r="D46" i="7" s="1"/>
  <c r="H45" i="7"/>
  <c r="I45" i="7" s="1"/>
  <c r="G46" i="7"/>
  <c r="A47" i="7"/>
  <c r="E46" i="7"/>
  <c r="B46" i="7"/>
  <c r="F46" i="7"/>
  <c r="B35" i="5"/>
  <c r="C35" i="5"/>
  <c r="J4" i="3" s="1"/>
  <c r="M4" i="3" s="1"/>
  <c r="D35" i="5" s="1"/>
  <c r="K45" i="7" l="1"/>
  <c r="J47" i="7"/>
  <c r="C47" i="7"/>
  <c r="D47" i="7" s="1"/>
  <c r="H46" i="7"/>
  <c r="I46" i="7" s="1"/>
  <c r="G47" i="7"/>
  <c r="A48" i="7"/>
  <c r="B47" i="7"/>
  <c r="E47" i="7"/>
  <c r="F47" i="7"/>
  <c r="K4" i="3"/>
  <c r="F35" i="5" s="1"/>
  <c r="G35" i="5" s="1"/>
  <c r="K46" i="7" l="1"/>
  <c r="C48" i="7"/>
  <c r="D48" i="7" s="1"/>
  <c r="G48" i="7"/>
  <c r="H47" i="7"/>
  <c r="I47" i="7" s="1"/>
  <c r="A49" i="7"/>
  <c r="E48" i="7"/>
  <c r="B48" i="7"/>
  <c r="F48" i="7"/>
  <c r="J48" i="7"/>
  <c r="L4" i="3"/>
  <c r="O4" i="3" s="1"/>
  <c r="I35" i="5" s="1"/>
  <c r="A36" i="5" s="1"/>
  <c r="C36" i="5" s="1"/>
  <c r="J5" i="3" s="1"/>
  <c r="H35" i="5"/>
  <c r="K47" i="7" l="1"/>
  <c r="C49" i="7"/>
  <c r="D49" i="7" s="1"/>
  <c r="G49" i="7"/>
  <c r="J49" i="7"/>
  <c r="H48" i="7"/>
  <c r="I48" i="7" s="1"/>
  <c r="K48" i="7" s="1"/>
  <c r="A50" i="7"/>
  <c r="E49" i="7"/>
  <c r="B49" i="7"/>
  <c r="F49" i="7"/>
  <c r="B36" i="5"/>
  <c r="N4" i="3"/>
  <c r="M5" i="3"/>
  <c r="D36" i="5" s="1"/>
  <c r="K5" i="3"/>
  <c r="F36" i="5" s="1"/>
  <c r="G36" i="5" s="1"/>
  <c r="C50" i="7" l="1"/>
  <c r="D50" i="7" s="1"/>
  <c r="G50" i="7"/>
  <c r="H49" i="7"/>
  <c r="I49" i="7" s="1"/>
  <c r="K49" i="7" s="1"/>
  <c r="A51" i="7"/>
  <c r="E50" i="7"/>
  <c r="B50" i="7"/>
  <c r="F50" i="7"/>
  <c r="J50" i="7"/>
  <c r="H36" i="5"/>
  <c r="L5" i="3"/>
  <c r="O5" i="3" s="1"/>
  <c r="I36" i="5" s="1"/>
  <c r="A37" i="5" s="1"/>
  <c r="C51" i="7" l="1"/>
  <c r="D51" i="7" s="1"/>
  <c r="H50" i="7"/>
  <c r="I50" i="7" s="1"/>
  <c r="K50" i="7" s="1"/>
  <c r="G51" i="7"/>
  <c r="J51" i="7"/>
  <c r="A52" i="7"/>
  <c r="E51" i="7"/>
  <c r="B51" i="7"/>
  <c r="F51" i="7"/>
  <c r="B37" i="5"/>
  <c r="C37" i="5"/>
  <c r="J6" i="3" s="1"/>
  <c r="N5" i="3"/>
  <c r="C52" i="7" l="1"/>
  <c r="D52" i="7" s="1"/>
  <c r="J52" i="7"/>
  <c r="H51" i="7"/>
  <c r="I51" i="7" s="1"/>
  <c r="K51" i="7" s="1"/>
  <c r="A53" i="7"/>
  <c r="E52" i="7"/>
  <c r="B52" i="7"/>
  <c r="F52" i="7"/>
  <c r="G52" i="7"/>
  <c r="M6" i="3"/>
  <c r="K6" i="3"/>
  <c r="F37" i="5" s="1"/>
  <c r="G37" i="5" s="1"/>
  <c r="C53" i="7" l="1"/>
  <c r="D53" i="7" s="1"/>
  <c r="G53" i="7"/>
  <c r="H52" i="7"/>
  <c r="I52" i="7" s="1"/>
  <c r="K52" i="7" s="1"/>
  <c r="A54" i="7"/>
  <c r="B53" i="7"/>
  <c r="E53" i="7"/>
  <c r="F53" i="7"/>
  <c r="J53" i="7"/>
  <c r="L6" i="3"/>
  <c r="O6" i="3" s="1"/>
  <c r="I37" i="5" s="1"/>
  <c r="A38" i="5" s="1"/>
  <c r="C38" i="5" s="1"/>
  <c r="D37" i="5"/>
  <c r="H37" i="5" s="1"/>
  <c r="C54" i="7" l="1"/>
  <c r="D54" i="7" s="1"/>
  <c r="H53" i="7"/>
  <c r="I53" i="7" s="1"/>
  <c r="K53" i="7" s="1"/>
  <c r="J54" i="7"/>
  <c r="A55" i="7"/>
  <c r="E54" i="7"/>
  <c r="B54" i="7"/>
  <c r="F54" i="7"/>
  <c r="G54" i="7"/>
  <c r="N6" i="3"/>
  <c r="B38" i="5"/>
  <c r="J7" i="3"/>
  <c r="C55" i="7" l="1"/>
  <c r="D55" i="7" s="1"/>
  <c r="H54" i="7"/>
  <c r="I54" i="7" s="1"/>
  <c r="K54" i="7" s="1"/>
  <c r="G55" i="7"/>
  <c r="A56" i="7"/>
  <c r="B55" i="7"/>
  <c r="E55" i="7"/>
  <c r="F55" i="7"/>
  <c r="J55" i="7"/>
  <c r="K7" i="3"/>
  <c r="F38" i="5" s="1"/>
  <c r="G38" i="5" s="1"/>
  <c r="M7" i="3"/>
  <c r="C56" i="7" l="1"/>
  <c r="D56" i="7" s="1"/>
  <c r="H55" i="7"/>
  <c r="I55" i="7" s="1"/>
  <c r="K55" i="7" s="1"/>
  <c r="J56" i="7"/>
  <c r="G56" i="7"/>
  <c r="A57" i="7"/>
  <c r="B56" i="7"/>
  <c r="E56" i="7"/>
  <c r="F56" i="7"/>
  <c r="L7" i="3"/>
  <c r="O7" i="3" s="1"/>
  <c r="I38" i="5" s="1"/>
  <c r="A39" i="5" s="1"/>
  <c r="D38" i="5"/>
  <c r="H38" i="5" s="1"/>
  <c r="C57" i="7" l="1"/>
  <c r="D57" i="7" s="1"/>
  <c r="G57" i="7"/>
  <c r="H56" i="7"/>
  <c r="I56" i="7" s="1"/>
  <c r="K56" i="7" s="1"/>
  <c r="J57" i="7"/>
  <c r="A58" i="7"/>
  <c r="E57" i="7"/>
  <c r="B57" i="7"/>
  <c r="F57" i="7"/>
  <c r="N7" i="3"/>
  <c r="B39" i="5"/>
  <c r="C39" i="5"/>
  <c r="J8" i="3" s="1"/>
  <c r="C58" i="7" l="1"/>
  <c r="D58" i="7" s="1"/>
  <c r="H57" i="7"/>
  <c r="I57" i="7" s="1"/>
  <c r="K57" i="7" s="1"/>
  <c r="J58" i="7"/>
  <c r="G58" i="7"/>
  <c r="A59" i="7"/>
  <c r="B58" i="7"/>
  <c r="E58" i="7"/>
  <c r="F58" i="7"/>
  <c r="K8" i="3"/>
  <c r="F39" i="5" s="1"/>
  <c r="G39" i="5" s="1"/>
  <c r="M8" i="3"/>
  <c r="C59" i="7" l="1"/>
  <c r="D59" i="7" s="1"/>
  <c r="H58" i="7"/>
  <c r="I58" i="7" s="1"/>
  <c r="K58" i="7" s="1"/>
  <c r="A60" i="7"/>
  <c r="E59" i="7"/>
  <c r="B59" i="7"/>
  <c r="F59" i="7"/>
  <c r="J59" i="7"/>
  <c r="G59" i="7"/>
  <c r="L8" i="3"/>
  <c r="O8" i="3" s="1"/>
  <c r="I39" i="5" s="1"/>
  <c r="A40" i="5" s="1"/>
  <c r="D39" i="5"/>
  <c r="H39" i="5" s="1"/>
  <c r="C60" i="7" l="1"/>
  <c r="D60" i="7" s="1"/>
  <c r="H59" i="7"/>
  <c r="I59" i="7" s="1"/>
  <c r="K59" i="7" s="1"/>
  <c r="J60" i="7"/>
  <c r="G60" i="7"/>
  <c r="A61" i="7"/>
  <c r="E60" i="7"/>
  <c r="B60" i="7"/>
  <c r="F60" i="7"/>
  <c r="N8" i="3"/>
  <c r="C40" i="5"/>
  <c r="J9" i="3" s="1"/>
  <c r="B40" i="5"/>
  <c r="C61" i="7" l="1"/>
  <c r="D61" i="7" s="1"/>
  <c r="H60" i="7"/>
  <c r="I60" i="7" s="1"/>
  <c r="K60" i="7" s="1"/>
  <c r="A62" i="7"/>
  <c r="B61" i="7"/>
  <c r="E61" i="7"/>
  <c r="F61" i="7"/>
  <c r="J61" i="7"/>
  <c r="G61" i="7"/>
  <c r="K9" i="3"/>
  <c r="F40" i="5" s="1"/>
  <c r="G40" i="5" s="1"/>
  <c r="M9" i="3"/>
  <c r="C62" i="7" l="1"/>
  <c r="D62" i="7" s="1"/>
  <c r="H61" i="7"/>
  <c r="I61" i="7" s="1"/>
  <c r="K61" i="7" s="1"/>
  <c r="G62" i="7"/>
  <c r="J62" i="7"/>
  <c r="A63" i="7"/>
  <c r="B62" i="7"/>
  <c r="E62" i="7"/>
  <c r="F62" i="7"/>
  <c r="L9" i="3"/>
  <c r="O9" i="3" s="1"/>
  <c r="I40" i="5" s="1"/>
  <c r="A41" i="5" s="1"/>
  <c r="D40" i="5"/>
  <c r="H40" i="5" s="1"/>
  <c r="C63" i="7" l="1"/>
  <c r="D63" i="7" s="1"/>
  <c r="G63" i="7"/>
  <c r="H62" i="7"/>
  <c r="I62" i="7" s="1"/>
  <c r="K62" i="7" s="1"/>
  <c r="A64" i="7"/>
  <c r="E63" i="7"/>
  <c r="B63" i="7"/>
  <c r="F63" i="7"/>
  <c r="J63" i="7"/>
  <c r="N9" i="3"/>
  <c r="B41" i="5"/>
  <c r="C41" i="5"/>
  <c r="J10" i="3" s="1"/>
  <c r="C64" i="7" l="1"/>
  <c r="D64" i="7" s="1"/>
  <c r="H63" i="7"/>
  <c r="I63" i="7" s="1"/>
  <c r="K63" i="7" s="1"/>
  <c r="G64" i="7"/>
  <c r="J64" i="7"/>
  <c r="A65" i="7"/>
  <c r="E64" i="7"/>
  <c r="B64" i="7"/>
  <c r="F64" i="7"/>
  <c r="K10" i="3"/>
  <c r="F41" i="5" s="1"/>
  <c r="G41" i="5" s="1"/>
  <c r="M10" i="3"/>
  <c r="C65" i="7" l="1"/>
  <c r="D65" i="7" s="1"/>
  <c r="H64" i="7"/>
  <c r="I64" i="7" s="1"/>
  <c r="K64" i="7" s="1"/>
  <c r="A66" i="7"/>
  <c r="B65" i="7"/>
  <c r="E65" i="7"/>
  <c r="F65" i="7"/>
  <c r="G65" i="7"/>
  <c r="J65" i="7"/>
  <c r="L10" i="3"/>
  <c r="O10" i="3" s="1"/>
  <c r="I41" i="5" s="1"/>
  <c r="A42" i="5" s="1"/>
  <c r="D41" i="5"/>
  <c r="H41" i="5" s="1"/>
  <c r="C66" i="7" l="1"/>
  <c r="D66" i="7" s="1"/>
  <c r="H65" i="7"/>
  <c r="I65" i="7" s="1"/>
  <c r="K65" i="7" s="1"/>
  <c r="J66" i="7"/>
  <c r="G66" i="7"/>
  <c r="A67" i="7"/>
  <c r="B66" i="7"/>
  <c r="E66" i="7"/>
  <c r="F66" i="7"/>
  <c r="N10" i="3"/>
  <c r="C42" i="5"/>
  <c r="J11" i="3" s="1"/>
  <c r="B42" i="5"/>
  <c r="C67" i="7" l="1"/>
  <c r="D67" i="7" s="1"/>
  <c r="H66" i="7"/>
  <c r="I66" i="7" s="1"/>
  <c r="K66" i="7" s="1"/>
  <c r="A68" i="7"/>
  <c r="E67" i="7"/>
  <c r="B67" i="7"/>
  <c r="F67" i="7"/>
  <c r="G67" i="7"/>
  <c r="J67" i="7"/>
  <c r="K11" i="3"/>
  <c r="F42" i="5" s="1"/>
  <c r="G42" i="5" s="1"/>
  <c r="M11" i="3"/>
  <c r="C68" i="7" l="1"/>
  <c r="D68" i="7" s="1"/>
  <c r="H67" i="7"/>
  <c r="I67" i="7" s="1"/>
  <c r="K67" i="7" s="1"/>
  <c r="G68" i="7"/>
  <c r="A69" i="7"/>
  <c r="E68" i="7"/>
  <c r="B68" i="7"/>
  <c r="F68" i="7"/>
  <c r="J68" i="7"/>
  <c r="L11" i="3"/>
  <c r="O11" i="3" s="1"/>
  <c r="I42" i="5" s="1"/>
  <c r="A43" i="5" s="1"/>
  <c r="D42" i="5"/>
  <c r="H42" i="5" s="1"/>
  <c r="C69" i="7" l="1"/>
  <c r="D69" i="7" s="1"/>
  <c r="J69" i="7"/>
  <c r="G69" i="7"/>
  <c r="H68" i="7"/>
  <c r="I68" i="7" s="1"/>
  <c r="K68" i="7" s="1"/>
  <c r="A70" i="7"/>
  <c r="B69" i="7"/>
  <c r="E69" i="7"/>
  <c r="F69" i="7"/>
  <c r="N11" i="3"/>
  <c r="C43" i="5"/>
  <c r="J12" i="3" s="1"/>
  <c r="B43" i="5"/>
  <c r="C70" i="7" l="1"/>
  <c r="D70" i="7" s="1"/>
  <c r="G70" i="7"/>
  <c r="H69" i="7"/>
  <c r="I69" i="7" s="1"/>
  <c r="K69" i="7" s="1"/>
  <c r="A71" i="7"/>
  <c r="E70" i="7"/>
  <c r="B70" i="7"/>
  <c r="F70" i="7"/>
  <c r="J70" i="7"/>
  <c r="M12" i="3"/>
  <c r="K12" i="3"/>
  <c r="F43" i="5" s="1"/>
  <c r="G43" i="5" s="1"/>
  <c r="C71" i="7" l="1"/>
  <c r="D71" i="7" s="1"/>
  <c r="H70" i="7"/>
  <c r="I70" i="7" s="1"/>
  <c r="K70" i="7" s="1"/>
  <c r="J71" i="7"/>
  <c r="A72" i="7"/>
  <c r="B71" i="7"/>
  <c r="E71" i="7"/>
  <c r="F71" i="7"/>
  <c r="G71" i="7"/>
  <c r="L12" i="3"/>
  <c r="O12" i="3" s="1"/>
  <c r="I43" i="5" s="1"/>
  <c r="A44" i="5" s="1"/>
  <c r="D43" i="5"/>
  <c r="H43" i="5" s="1"/>
  <c r="C72" i="7" l="1"/>
  <c r="D72" i="7" s="1"/>
  <c r="H71" i="7"/>
  <c r="I71" i="7" s="1"/>
  <c r="K71" i="7" s="1"/>
  <c r="G72" i="7"/>
  <c r="A73" i="7"/>
  <c r="B72" i="7"/>
  <c r="E72" i="7"/>
  <c r="F72" i="7"/>
  <c r="J72" i="7"/>
  <c r="N12" i="3"/>
  <c r="B44" i="5"/>
  <c r="C44" i="5"/>
  <c r="J13" i="3" s="1"/>
  <c r="C73" i="7" l="1"/>
  <c r="D73" i="7" s="1"/>
  <c r="J73" i="7"/>
  <c r="H72" i="7"/>
  <c r="I72" i="7" s="1"/>
  <c r="K72" i="7" s="1"/>
  <c r="A74" i="7"/>
  <c r="E73" i="7"/>
  <c r="B73" i="7"/>
  <c r="F73" i="7"/>
  <c r="G73" i="7"/>
  <c r="M13" i="3"/>
  <c r="K13" i="3"/>
  <c r="F44" i="5" s="1"/>
  <c r="G44" i="5" s="1"/>
  <c r="H73" i="7" l="1"/>
  <c r="I73" i="7" s="1"/>
  <c r="K73" i="7" s="1"/>
  <c r="C74" i="7"/>
  <c r="D74" i="7" s="1"/>
  <c r="G74" i="7"/>
  <c r="A75" i="7"/>
  <c r="E74" i="7"/>
  <c r="B74" i="7"/>
  <c r="F74" i="7"/>
  <c r="J74" i="7"/>
  <c r="L13" i="3"/>
  <c r="O13" i="3" s="1"/>
  <c r="I44" i="5" s="1"/>
  <c r="A45" i="5" s="1"/>
  <c r="D44" i="5"/>
  <c r="H44" i="5" s="1"/>
  <c r="H74" i="7" l="1"/>
  <c r="I74" i="7" s="1"/>
  <c r="K74" i="7" s="1"/>
  <c r="C75" i="7"/>
  <c r="D75" i="7" s="1"/>
  <c r="G75" i="7"/>
  <c r="J75" i="7"/>
  <c r="A76" i="7"/>
  <c r="B75" i="7"/>
  <c r="E75" i="7"/>
  <c r="F75" i="7"/>
  <c r="N13" i="3"/>
  <c r="B45" i="5"/>
  <c r="C45" i="5"/>
  <c r="J14" i="3" s="1"/>
  <c r="H75" i="7" l="1"/>
  <c r="I75" i="7" s="1"/>
  <c r="K75" i="7" s="1"/>
  <c r="C76" i="7"/>
  <c r="D76" i="7" s="1"/>
  <c r="A77" i="7"/>
  <c r="B76" i="7"/>
  <c r="E76" i="7"/>
  <c r="F76" i="7"/>
  <c r="J76" i="7"/>
  <c r="G76" i="7"/>
  <c r="M14" i="3"/>
  <c r="K14" i="3"/>
  <c r="F45" i="5" s="1"/>
  <c r="G45" i="5" s="1"/>
  <c r="C77" i="7" l="1"/>
  <c r="D77" i="7" s="1"/>
  <c r="G77" i="7"/>
  <c r="J77" i="7"/>
  <c r="H76" i="7"/>
  <c r="I76" i="7" s="1"/>
  <c r="K76" i="7" s="1"/>
  <c r="A78" i="7"/>
  <c r="B77" i="7"/>
  <c r="E77" i="7"/>
  <c r="F77" i="7"/>
  <c r="L14" i="3"/>
  <c r="O14" i="3" s="1"/>
  <c r="I45" i="5" s="1"/>
  <c r="A46" i="5" s="1"/>
  <c r="D45" i="5"/>
  <c r="H45" i="5" s="1"/>
  <c r="C78" i="7" l="1"/>
  <c r="D78" i="7" s="1"/>
  <c r="H77" i="7"/>
  <c r="I77" i="7" s="1"/>
  <c r="K77" i="7" s="1"/>
  <c r="J78" i="7"/>
  <c r="G78" i="7"/>
  <c r="A79" i="7"/>
  <c r="E78" i="7"/>
  <c r="B78" i="7"/>
  <c r="F78" i="7"/>
  <c r="N14" i="3"/>
  <c r="B46" i="5"/>
  <c r="C46" i="5"/>
  <c r="J15" i="3" s="1"/>
  <c r="C79" i="7" l="1"/>
  <c r="D79" i="7" s="1"/>
  <c r="H78" i="7"/>
  <c r="I78" i="7" s="1"/>
  <c r="K78" i="7" s="1"/>
  <c r="A80" i="7"/>
  <c r="B79" i="7"/>
  <c r="E79" i="7"/>
  <c r="F79" i="7"/>
  <c r="G79" i="7"/>
  <c r="J79" i="7"/>
  <c r="K15" i="3"/>
  <c r="F46" i="5" s="1"/>
  <c r="G46" i="5" s="1"/>
  <c r="M15" i="3"/>
  <c r="C80" i="7" l="1"/>
  <c r="D80" i="7" s="1"/>
  <c r="G80" i="7"/>
  <c r="H79" i="7"/>
  <c r="I79" i="7" s="1"/>
  <c r="K79" i="7" s="1"/>
  <c r="J80" i="7"/>
  <c r="A81" i="7"/>
  <c r="E80" i="7"/>
  <c r="B80" i="7"/>
  <c r="F80" i="7"/>
  <c r="L15" i="3"/>
  <c r="O15" i="3" s="1"/>
  <c r="I46" i="5" s="1"/>
  <c r="A47" i="5" s="1"/>
  <c r="D46" i="5"/>
  <c r="H46" i="5" s="1"/>
  <c r="H80" i="7" l="1"/>
  <c r="I80" i="7" s="1"/>
  <c r="K80" i="7" s="1"/>
  <c r="C81" i="7"/>
  <c r="D81" i="7" s="1"/>
  <c r="G81" i="7"/>
  <c r="J81" i="7"/>
  <c r="A82" i="7"/>
  <c r="B81" i="7"/>
  <c r="E81" i="7"/>
  <c r="F81" i="7"/>
  <c r="N15" i="3"/>
  <c r="B47" i="5"/>
  <c r="C47" i="5"/>
  <c r="J16" i="3" s="1"/>
  <c r="C82" i="7" l="1"/>
  <c r="D82" i="7" s="1"/>
  <c r="H81" i="7"/>
  <c r="I81" i="7" s="1"/>
  <c r="K81" i="7" s="1"/>
  <c r="J82" i="7"/>
  <c r="G82" i="7"/>
  <c r="A83" i="7"/>
  <c r="E82" i="7"/>
  <c r="B82" i="7"/>
  <c r="F82" i="7"/>
  <c r="M16" i="3"/>
  <c r="K16" i="3"/>
  <c r="F47" i="5" s="1"/>
  <c r="G47" i="5" s="1"/>
  <c r="H82" i="7" l="1"/>
  <c r="I82" i="7" s="1"/>
  <c r="K82" i="7" s="1"/>
  <c r="J83" i="7"/>
  <c r="C83" i="7"/>
  <c r="D83" i="7" s="1"/>
  <c r="A84" i="7"/>
  <c r="E83" i="7"/>
  <c r="B83" i="7"/>
  <c r="F83" i="7"/>
  <c r="G83" i="7"/>
  <c r="L16" i="3"/>
  <c r="O16" i="3" s="1"/>
  <c r="I47" i="5" s="1"/>
  <c r="A48" i="5" s="1"/>
  <c r="D47" i="5"/>
  <c r="H47" i="5" s="1"/>
  <c r="H83" i="7" l="1"/>
  <c r="I83" i="7" s="1"/>
  <c r="K83" i="7" s="1"/>
  <c r="J84" i="7"/>
  <c r="C84" i="7"/>
  <c r="D84" i="7" s="1"/>
  <c r="G84" i="7"/>
  <c r="A85" i="7"/>
  <c r="E84" i="7"/>
  <c r="B84" i="7"/>
  <c r="F84" i="7"/>
  <c r="N16" i="3"/>
  <c r="C48" i="5"/>
  <c r="J17" i="3" s="1"/>
  <c r="B48" i="5"/>
  <c r="H84" i="7" l="1"/>
  <c r="I84" i="7" s="1"/>
  <c r="K84" i="7" s="1"/>
  <c r="J85" i="7"/>
  <c r="C85" i="7"/>
  <c r="D85" i="7" s="1"/>
  <c r="A86" i="7"/>
  <c r="B85" i="7"/>
  <c r="E85" i="7"/>
  <c r="F85" i="7"/>
  <c r="G85" i="7"/>
  <c r="K17" i="3"/>
  <c r="F48" i="5" s="1"/>
  <c r="G48" i="5" s="1"/>
  <c r="M17" i="3"/>
  <c r="D48" i="5" s="1"/>
  <c r="C86" i="7" l="1"/>
  <c r="D86" i="7" s="1"/>
  <c r="H85" i="7"/>
  <c r="I85" i="7" s="1"/>
  <c r="K85" i="7" s="1"/>
  <c r="G86" i="7"/>
  <c r="A87" i="7"/>
  <c r="E86" i="7"/>
  <c r="B86" i="7"/>
  <c r="F86" i="7"/>
  <c r="J86" i="7"/>
  <c r="H48" i="5"/>
  <c r="L17" i="3"/>
  <c r="O17" i="3" s="1"/>
  <c r="I48" i="5" s="1"/>
  <c r="A49" i="5" s="1"/>
  <c r="C87" i="7" l="1"/>
  <c r="D87" i="7" s="1"/>
  <c r="H86" i="7"/>
  <c r="I86" i="7" s="1"/>
  <c r="K86" i="7" s="1"/>
  <c r="G87" i="7"/>
  <c r="A88" i="7"/>
  <c r="E87" i="7"/>
  <c r="B87" i="7"/>
  <c r="F87" i="7"/>
  <c r="J87" i="7"/>
  <c r="C49" i="5"/>
  <c r="J18" i="3" s="1"/>
  <c r="B49" i="5"/>
  <c r="N17" i="3"/>
  <c r="H87" i="7" l="1"/>
  <c r="I87" i="7" s="1"/>
  <c r="K87" i="7" s="1"/>
  <c r="C88" i="7"/>
  <c r="D88" i="7" s="1"/>
  <c r="J88" i="7"/>
  <c r="G88" i="7"/>
  <c r="A89" i="7"/>
  <c r="E88" i="7"/>
  <c r="B88" i="7"/>
  <c r="F88" i="7"/>
  <c r="K18" i="3"/>
  <c r="F49" i="5" s="1"/>
  <c r="G49" i="5" s="1"/>
  <c r="M18" i="3"/>
  <c r="D49" i="5" s="1"/>
  <c r="H49" i="5" s="1"/>
  <c r="H88" i="7" l="1"/>
  <c r="I88" i="7" s="1"/>
  <c r="K88" i="7" s="1"/>
  <c r="J89" i="7"/>
  <c r="C89" i="7"/>
  <c r="D89" i="7" s="1"/>
  <c r="A90" i="7"/>
  <c r="E89" i="7"/>
  <c r="B89" i="7"/>
  <c r="F89" i="7"/>
  <c r="G89" i="7"/>
  <c r="L18" i="3"/>
  <c r="O18" i="3" s="1"/>
  <c r="H89" i="7" l="1"/>
  <c r="I89" i="7" s="1"/>
  <c r="K89" i="7" s="1"/>
  <c r="C90" i="7"/>
  <c r="D90" i="7" s="1"/>
  <c r="G90" i="7"/>
  <c r="A91" i="7"/>
  <c r="B90" i="7"/>
  <c r="E90" i="7"/>
  <c r="F90" i="7"/>
  <c r="J90" i="7"/>
  <c r="N18" i="3"/>
  <c r="I49" i="5"/>
  <c r="A50" i="5" s="1"/>
  <c r="H90" i="7" l="1"/>
  <c r="I90" i="7" s="1"/>
  <c r="K90" i="7" s="1"/>
  <c r="G91" i="7"/>
  <c r="C91" i="7"/>
  <c r="D91" i="7" s="1"/>
  <c r="J91" i="7"/>
  <c r="A92" i="7"/>
  <c r="E91" i="7"/>
  <c r="B91" i="7"/>
  <c r="F91" i="7"/>
  <c r="C50" i="5"/>
  <c r="J19" i="3" s="1"/>
  <c r="K19" i="3" s="1"/>
  <c r="F50" i="5" s="1"/>
  <c r="G50" i="5" s="1"/>
  <c r="B50" i="5"/>
  <c r="H91" i="7" l="1"/>
  <c r="I91" i="7" s="1"/>
  <c r="K91" i="7" s="1"/>
  <c r="J92" i="7"/>
  <c r="C92" i="7"/>
  <c r="D92" i="7" s="1"/>
  <c r="A93" i="7"/>
  <c r="E92" i="7"/>
  <c r="B92" i="7"/>
  <c r="F92" i="7"/>
  <c r="G92" i="7"/>
  <c r="M19" i="3"/>
  <c r="D50" i="5" s="1"/>
  <c r="H50" i="5" s="1"/>
  <c r="H92" i="7" l="1"/>
  <c r="I92" i="7" s="1"/>
  <c r="K92" i="7" s="1"/>
  <c r="C93" i="7"/>
  <c r="D93" i="7" s="1"/>
  <c r="G93" i="7"/>
  <c r="A94" i="7"/>
  <c r="E93" i="7"/>
  <c r="B93" i="7"/>
  <c r="F93" i="7"/>
  <c r="J93" i="7"/>
  <c r="L19" i="3"/>
  <c r="O19" i="3" s="1"/>
  <c r="N19" i="3" s="1"/>
  <c r="H93" i="7" l="1"/>
  <c r="I93" i="7" s="1"/>
  <c r="K93" i="7" s="1"/>
  <c r="C94" i="7"/>
  <c r="D94" i="7" s="1"/>
  <c r="J94" i="7"/>
  <c r="A95" i="7"/>
  <c r="B94" i="7"/>
  <c r="E94" i="7"/>
  <c r="F94" i="7"/>
  <c r="G94" i="7"/>
  <c r="I50" i="5"/>
  <c r="A51" i="5" s="1"/>
  <c r="B51" i="5" s="1"/>
  <c r="J95" i="7" l="1"/>
  <c r="C95" i="7"/>
  <c r="D95" i="7" s="1"/>
  <c r="G95" i="7"/>
  <c r="H94" i="7"/>
  <c r="I94" i="7" s="1"/>
  <c r="K94" i="7" s="1"/>
  <c r="A96" i="7"/>
  <c r="B95" i="7"/>
  <c r="E95" i="7"/>
  <c r="F95" i="7"/>
  <c r="C51" i="5"/>
  <c r="J20" i="3" s="1"/>
  <c r="M20" i="3" s="1"/>
  <c r="D51" i="5" s="1"/>
  <c r="C96" i="7" l="1"/>
  <c r="D96" i="7" s="1"/>
  <c r="H95" i="7"/>
  <c r="I95" i="7" s="1"/>
  <c r="K95" i="7" s="1"/>
  <c r="A97" i="7"/>
  <c r="E96" i="7"/>
  <c r="B96" i="7"/>
  <c r="F96" i="7"/>
  <c r="G96" i="7"/>
  <c r="J96" i="7"/>
  <c r="K20" i="3"/>
  <c r="F51" i="5" s="1"/>
  <c r="G51" i="5" s="1"/>
  <c r="C97" i="7" l="1"/>
  <c r="D97" i="7" s="1"/>
  <c r="G97" i="7"/>
  <c r="J97" i="7"/>
  <c r="H96" i="7"/>
  <c r="I96" i="7" s="1"/>
  <c r="K96" i="7" s="1"/>
  <c r="A98" i="7"/>
  <c r="B97" i="7"/>
  <c r="E97" i="7"/>
  <c r="F97" i="7"/>
  <c r="H51" i="5"/>
  <c r="L20" i="3"/>
  <c r="O20" i="3" s="1"/>
  <c r="C98" i="7" l="1"/>
  <c r="D98" i="7" s="1"/>
  <c r="G98" i="7"/>
  <c r="H97" i="7"/>
  <c r="I97" i="7" s="1"/>
  <c r="K97" i="7" s="1"/>
  <c r="A99" i="7"/>
  <c r="E98" i="7"/>
  <c r="B98" i="7"/>
  <c r="F98" i="7"/>
  <c r="J98" i="7"/>
  <c r="I51" i="5"/>
  <c r="A52" i="5" s="1"/>
  <c r="N20" i="3"/>
  <c r="C99" i="7" l="1"/>
  <c r="D99" i="7" s="1"/>
  <c r="H98" i="7"/>
  <c r="I98" i="7" s="1"/>
  <c r="K98" i="7" s="1"/>
  <c r="J99" i="7"/>
  <c r="A100" i="7"/>
  <c r="B99" i="7"/>
  <c r="E99" i="7"/>
  <c r="F99" i="7"/>
  <c r="G99" i="7"/>
  <c r="C52" i="5"/>
  <c r="J21" i="3" s="1"/>
  <c r="B52" i="5"/>
  <c r="C100" i="7" l="1"/>
  <c r="D100" i="7" s="1"/>
  <c r="H99" i="7"/>
  <c r="I99" i="7" s="1"/>
  <c r="K99" i="7" s="1"/>
  <c r="G100" i="7"/>
  <c r="A101" i="7"/>
  <c r="E100" i="7"/>
  <c r="B100" i="7"/>
  <c r="F100" i="7"/>
  <c r="J100" i="7"/>
  <c r="M21" i="3"/>
  <c r="K21" i="3"/>
  <c r="F52" i="5" s="1"/>
  <c r="G52" i="5" s="1"/>
  <c r="H100" i="7" l="1"/>
  <c r="I100" i="7" s="1"/>
  <c r="K100" i="7" s="1"/>
  <c r="C101" i="7"/>
  <c r="D101" i="7" s="1"/>
  <c r="G101" i="7"/>
  <c r="J101" i="7"/>
  <c r="A102" i="7"/>
  <c r="E101" i="7"/>
  <c r="B101" i="7"/>
  <c r="F101" i="7"/>
  <c r="L21" i="3"/>
  <c r="O21" i="3" s="1"/>
  <c r="D52" i="5"/>
  <c r="H52" i="5" s="1"/>
  <c r="H101" i="7" l="1"/>
  <c r="I101" i="7" s="1"/>
  <c r="K101" i="7" s="1"/>
  <c r="C102" i="7"/>
  <c r="D102" i="7" s="1"/>
  <c r="J102" i="7"/>
  <c r="A103" i="7"/>
  <c r="E102" i="7"/>
  <c r="B102" i="7"/>
  <c r="F102" i="7"/>
  <c r="G102" i="7"/>
  <c r="I52" i="5"/>
  <c r="A53" i="5" s="1"/>
  <c r="N21" i="3"/>
  <c r="C103" i="7" l="1"/>
  <c r="D103" i="7" s="1"/>
  <c r="J103" i="7"/>
  <c r="G103" i="7"/>
  <c r="H102" i="7"/>
  <c r="I102" i="7" s="1"/>
  <c r="K102" i="7" s="1"/>
  <c r="A104" i="7"/>
  <c r="E103" i="7"/>
  <c r="B103" i="7"/>
  <c r="F103" i="7"/>
  <c r="B53" i="5"/>
  <c r="C53" i="5"/>
  <c r="J22" i="3" s="1"/>
  <c r="H103" i="7" l="1"/>
  <c r="I103" i="7" s="1"/>
  <c r="K103" i="7" s="1"/>
  <c r="C104" i="7"/>
  <c r="D104" i="7" s="1"/>
  <c r="A105" i="7"/>
  <c r="B104" i="7"/>
  <c r="E104" i="7"/>
  <c r="F104" i="7"/>
  <c r="J104" i="7"/>
  <c r="G104" i="7"/>
  <c r="M22" i="3"/>
  <c r="K22" i="3"/>
  <c r="F53" i="5" s="1"/>
  <c r="G53" i="5" s="1"/>
  <c r="H104" i="7" l="1"/>
  <c r="I104" i="7" s="1"/>
  <c r="K104" i="7" s="1"/>
  <c r="C105" i="7"/>
  <c r="D105" i="7" s="1"/>
  <c r="J105" i="7"/>
  <c r="G105" i="7"/>
  <c r="A106" i="7"/>
  <c r="B105" i="7"/>
  <c r="E105" i="7"/>
  <c r="F105" i="7"/>
  <c r="D53" i="5"/>
  <c r="H53" i="5" s="1"/>
  <c r="L22" i="3"/>
  <c r="O22" i="3" s="1"/>
  <c r="C106" i="7" l="1"/>
  <c r="D106" i="7" s="1"/>
  <c r="H105" i="7"/>
  <c r="I105" i="7" s="1"/>
  <c r="K105" i="7" s="1"/>
  <c r="A107" i="7"/>
  <c r="B106" i="7"/>
  <c r="E106" i="7"/>
  <c r="F106" i="7"/>
  <c r="J106" i="7"/>
  <c r="G106" i="7"/>
  <c r="I53" i="5"/>
  <c r="A54" i="5" s="1"/>
  <c r="N22" i="3"/>
  <c r="H106" i="7" l="1"/>
  <c r="I106" i="7" s="1"/>
  <c r="K106" i="7" s="1"/>
  <c r="C107" i="7"/>
  <c r="D107" i="7" s="1"/>
  <c r="G107" i="7"/>
  <c r="J107" i="7"/>
  <c r="A108" i="7"/>
  <c r="E107" i="7"/>
  <c r="B107" i="7"/>
  <c r="F107" i="7"/>
  <c r="B54" i="5"/>
  <c r="C54" i="5"/>
  <c r="J23" i="3" s="1"/>
  <c r="H107" i="7" l="1"/>
  <c r="I107" i="7" s="1"/>
  <c r="K107" i="7" s="1"/>
  <c r="G108" i="7"/>
  <c r="C108" i="7"/>
  <c r="D108" i="7" s="1"/>
  <c r="A109" i="7"/>
  <c r="E108" i="7"/>
  <c r="B108" i="7"/>
  <c r="F108" i="7"/>
  <c r="J108" i="7"/>
  <c r="K23" i="3"/>
  <c r="F54" i="5" s="1"/>
  <c r="G54" i="5" s="1"/>
  <c r="M23" i="3"/>
  <c r="G109" i="7" l="1"/>
  <c r="C109" i="7"/>
  <c r="D109" i="7" s="1"/>
  <c r="H108" i="7"/>
  <c r="I108" i="7" s="1"/>
  <c r="K108" i="7" s="1"/>
  <c r="J109" i="7"/>
  <c r="A110" i="7"/>
  <c r="B109" i="7"/>
  <c r="E109" i="7"/>
  <c r="F109" i="7"/>
  <c r="D54" i="5"/>
  <c r="H54" i="5" s="1"/>
  <c r="L23" i="3"/>
  <c r="O23" i="3" s="1"/>
  <c r="G110" i="7" l="1"/>
  <c r="C110" i="7"/>
  <c r="D110" i="7" s="1"/>
  <c r="H109" i="7"/>
  <c r="I109" i="7" s="1"/>
  <c r="K109" i="7" s="1"/>
  <c r="A111" i="7"/>
  <c r="B110" i="7"/>
  <c r="E110" i="7"/>
  <c r="F110" i="7"/>
  <c r="J110" i="7"/>
  <c r="N23" i="3"/>
  <c r="I54" i="5"/>
  <c r="A55" i="5" s="1"/>
  <c r="C111" i="7" l="1"/>
  <c r="D111" i="7" s="1"/>
  <c r="H110" i="7"/>
  <c r="I110" i="7" s="1"/>
  <c r="K110" i="7" s="1"/>
  <c r="J111" i="7"/>
  <c r="A112" i="7"/>
  <c r="B111" i="7"/>
  <c r="E111" i="7"/>
  <c r="F111" i="7"/>
  <c r="G111" i="7"/>
  <c r="B55" i="5"/>
  <c r="C55" i="5"/>
  <c r="J24" i="3" s="1"/>
  <c r="H111" i="7" l="1"/>
  <c r="I111" i="7" s="1"/>
  <c r="K111" i="7" s="1"/>
  <c r="C112" i="7"/>
  <c r="D112" i="7" s="1"/>
  <c r="G112" i="7"/>
  <c r="A113" i="7"/>
  <c r="E112" i="7"/>
  <c r="B112" i="7"/>
  <c r="F112" i="7"/>
  <c r="J112" i="7"/>
  <c r="K24" i="3"/>
  <c r="F55" i="5" s="1"/>
  <c r="G55" i="5" s="1"/>
  <c r="M24" i="3"/>
  <c r="C113" i="7" l="1"/>
  <c r="D113" i="7" s="1"/>
  <c r="H112" i="7"/>
  <c r="I112" i="7" s="1"/>
  <c r="K112" i="7" s="1"/>
  <c r="J113" i="7"/>
  <c r="G113" i="7"/>
  <c r="A114" i="7"/>
  <c r="E113" i="7"/>
  <c r="B113" i="7"/>
  <c r="F113" i="7"/>
  <c r="D55" i="5"/>
  <c r="H55" i="5" s="1"/>
  <c r="L24" i="3"/>
  <c r="O24" i="3" s="1"/>
  <c r="C114" i="7" l="1"/>
  <c r="D114" i="7" s="1"/>
  <c r="G114" i="7"/>
  <c r="H113" i="7"/>
  <c r="I113" i="7" s="1"/>
  <c r="K113" i="7" s="1"/>
  <c r="A115" i="7"/>
  <c r="E114" i="7"/>
  <c r="B114" i="7"/>
  <c r="F114" i="7"/>
  <c r="J114" i="7"/>
  <c r="N24" i="3"/>
  <c r="I55" i="5"/>
  <c r="A56" i="5" s="1"/>
  <c r="H114" i="7" l="1"/>
  <c r="I114" i="7" s="1"/>
  <c r="K114" i="7" s="1"/>
  <c r="C115" i="7"/>
  <c r="D115" i="7" s="1"/>
  <c r="J115" i="7"/>
  <c r="A116" i="7"/>
  <c r="E115" i="7"/>
  <c r="B115" i="7"/>
  <c r="F115" i="7"/>
  <c r="G115" i="7"/>
  <c r="C56" i="5"/>
  <c r="J25" i="3" s="1"/>
  <c r="B56" i="5"/>
  <c r="H115" i="7" l="1"/>
  <c r="I115" i="7" s="1"/>
  <c r="K115" i="7" s="1"/>
  <c r="J116" i="7"/>
  <c r="C116" i="7"/>
  <c r="D116" i="7" s="1"/>
  <c r="G116" i="7"/>
  <c r="A117" i="7"/>
  <c r="B116" i="7"/>
  <c r="E116" i="7"/>
  <c r="F116" i="7"/>
  <c r="K25" i="3"/>
  <c r="F56" i="5" s="1"/>
  <c r="G56" i="5" s="1"/>
  <c r="M25" i="3"/>
  <c r="G117" i="7" l="1"/>
  <c r="C117" i="7"/>
  <c r="D117" i="7" s="1"/>
  <c r="H116" i="7"/>
  <c r="I116" i="7" s="1"/>
  <c r="K116" i="7" s="1"/>
  <c r="A118" i="7"/>
  <c r="E117" i="7"/>
  <c r="B117" i="7"/>
  <c r="F117" i="7"/>
  <c r="J117" i="7"/>
  <c r="D56" i="5"/>
  <c r="H56" i="5" s="1"/>
  <c r="L25" i="3"/>
  <c r="O25" i="3" s="1"/>
  <c r="C118" i="7" l="1"/>
  <c r="D118" i="7" s="1"/>
  <c r="H117" i="7"/>
  <c r="I117" i="7" s="1"/>
  <c r="K117" i="7" s="1"/>
  <c r="J118" i="7"/>
  <c r="A119" i="7"/>
  <c r="B118" i="7"/>
  <c r="E118" i="7"/>
  <c r="F118" i="7"/>
  <c r="G118" i="7"/>
  <c r="N25" i="3"/>
  <c r="I56" i="5"/>
  <c r="A57" i="5" s="1"/>
  <c r="C119" i="7" l="1"/>
  <c r="D119" i="7" s="1"/>
  <c r="G119" i="7"/>
  <c r="H118" i="7"/>
  <c r="I118" i="7" s="1"/>
  <c r="K118" i="7" s="1"/>
  <c r="A120" i="7"/>
  <c r="E119" i="7"/>
  <c r="B119" i="7"/>
  <c r="F119" i="7"/>
  <c r="J119" i="7"/>
  <c r="B57" i="5"/>
  <c r="C57" i="5"/>
  <c r="J26" i="3" s="1"/>
  <c r="C120" i="7" l="1"/>
  <c r="D120" i="7" s="1"/>
  <c r="J120" i="7"/>
  <c r="H119" i="7"/>
  <c r="I119" i="7" s="1"/>
  <c r="K119" i="7" s="1"/>
  <c r="A121" i="7"/>
  <c r="E120" i="7"/>
  <c r="B120" i="7"/>
  <c r="F120" i="7"/>
  <c r="G120" i="7"/>
  <c r="K26" i="3"/>
  <c r="F57" i="5" s="1"/>
  <c r="G57" i="5" s="1"/>
  <c r="M26" i="3"/>
  <c r="C121" i="7" l="1"/>
  <c r="D121" i="7" s="1"/>
  <c r="H120" i="7"/>
  <c r="I120" i="7" s="1"/>
  <c r="K120" i="7" s="1"/>
  <c r="J121" i="7"/>
  <c r="G121" i="7"/>
  <c r="A122" i="7"/>
  <c r="E121" i="7"/>
  <c r="B121" i="7"/>
  <c r="F121" i="7"/>
  <c r="D57" i="5"/>
  <c r="H57" i="5" s="1"/>
  <c r="L26" i="3"/>
  <c r="O26" i="3" s="1"/>
  <c r="H121" i="7" l="1"/>
  <c r="I121" i="7" s="1"/>
  <c r="K121" i="7" s="1"/>
  <c r="J122" i="7"/>
  <c r="C122" i="7"/>
  <c r="D122" i="7" s="1"/>
  <c r="G122" i="7"/>
  <c r="A123" i="7"/>
  <c r="E122" i="7"/>
  <c r="B122" i="7"/>
  <c r="F122" i="7"/>
  <c r="N26" i="3"/>
  <c r="I57" i="5"/>
  <c r="A58" i="5" s="1"/>
  <c r="G123" i="7" l="1"/>
  <c r="C123" i="7"/>
  <c r="D123" i="7" s="1"/>
  <c r="H122" i="7"/>
  <c r="I122" i="7" s="1"/>
  <c r="K122" i="7" s="1"/>
  <c r="J123" i="7"/>
  <c r="A124" i="7"/>
  <c r="B123" i="7"/>
  <c r="E123" i="7"/>
  <c r="F123" i="7"/>
  <c r="C58" i="5"/>
  <c r="J27" i="3" s="1"/>
  <c r="B58" i="5"/>
  <c r="C124" i="7" l="1"/>
  <c r="D124" i="7" s="1"/>
  <c r="H123" i="7"/>
  <c r="I123" i="7" s="1"/>
  <c r="K123" i="7" s="1"/>
  <c r="J124" i="7"/>
  <c r="G124" i="7"/>
  <c r="A125" i="7"/>
  <c r="B124" i="7"/>
  <c r="E124" i="7"/>
  <c r="F124" i="7"/>
  <c r="M27" i="3"/>
  <c r="K27" i="3"/>
  <c r="F58" i="5" s="1"/>
  <c r="G58" i="5" s="1"/>
  <c r="G125" i="7" l="1"/>
  <c r="C125" i="7"/>
  <c r="D125" i="7" s="1"/>
  <c r="H124" i="7"/>
  <c r="I124" i="7" s="1"/>
  <c r="K124" i="7" s="1"/>
  <c r="A126" i="7"/>
  <c r="E125" i="7"/>
  <c r="B125" i="7"/>
  <c r="F125" i="7"/>
  <c r="J125" i="7"/>
  <c r="D58" i="5"/>
  <c r="H58" i="5" s="1"/>
  <c r="L27" i="3"/>
  <c r="O27" i="3" s="1"/>
  <c r="H125" i="7" l="1"/>
  <c r="I125" i="7" s="1"/>
  <c r="K125" i="7" s="1"/>
  <c r="G126" i="7"/>
  <c r="C126" i="7"/>
  <c r="D126" i="7" s="1"/>
  <c r="J126" i="7"/>
  <c r="A127" i="7"/>
  <c r="B126" i="7"/>
  <c r="E126" i="7"/>
  <c r="F126" i="7"/>
  <c r="N27" i="3"/>
  <c r="I58" i="5"/>
  <c r="A59" i="5" s="1"/>
  <c r="C127" i="7" l="1"/>
  <c r="D127" i="7" s="1"/>
  <c r="H126" i="7"/>
  <c r="I126" i="7" s="1"/>
  <c r="K126" i="7" s="1"/>
  <c r="A128" i="7"/>
  <c r="E127" i="7"/>
  <c r="B127" i="7"/>
  <c r="F127" i="7"/>
  <c r="G127" i="7"/>
  <c r="J127" i="7"/>
  <c r="C59" i="5"/>
  <c r="J28" i="3" s="1"/>
  <c r="B59" i="5"/>
  <c r="C128" i="7" l="1"/>
  <c r="D128" i="7" s="1"/>
  <c r="H127" i="7"/>
  <c r="I127" i="7" s="1"/>
  <c r="K127" i="7" s="1"/>
  <c r="G128" i="7"/>
  <c r="J128" i="7"/>
  <c r="A129" i="7"/>
  <c r="B128" i="7"/>
  <c r="E128" i="7"/>
  <c r="F128" i="7"/>
  <c r="M28" i="3"/>
  <c r="K28" i="3"/>
  <c r="F59" i="5" s="1"/>
  <c r="G59" i="5" s="1"/>
  <c r="H128" i="7" l="1"/>
  <c r="I128" i="7" s="1"/>
  <c r="K128" i="7" s="1"/>
  <c r="C129" i="7"/>
  <c r="D129" i="7" s="1"/>
  <c r="A130" i="7"/>
  <c r="E129" i="7"/>
  <c r="B129" i="7"/>
  <c r="F129" i="7"/>
  <c r="G129" i="7"/>
  <c r="J129" i="7"/>
  <c r="D59" i="5"/>
  <c r="H59" i="5" s="1"/>
  <c r="L28" i="3"/>
  <c r="O28" i="3" s="1"/>
  <c r="C130" i="7" l="1"/>
  <c r="D130" i="7" s="1"/>
  <c r="G130" i="7"/>
  <c r="H129" i="7"/>
  <c r="I129" i="7" s="1"/>
  <c r="K129" i="7" s="1"/>
  <c r="J130" i="7"/>
  <c r="A131" i="7"/>
  <c r="B130" i="7"/>
  <c r="E130" i="7"/>
  <c r="F130" i="7"/>
  <c r="I59" i="5"/>
  <c r="A60" i="5" s="1"/>
  <c r="N28" i="3"/>
  <c r="C131" i="7" l="1"/>
  <c r="D131" i="7" s="1"/>
  <c r="G131" i="7"/>
  <c r="H130" i="7"/>
  <c r="I130" i="7" s="1"/>
  <c r="K130" i="7" s="1"/>
  <c r="A132" i="7"/>
  <c r="B131" i="7"/>
  <c r="E131" i="7"/>
  <c r="F131" i="7"/>
  <c r="J131" i="7"/>
  <c r="B60" i="5"/>
  <c r="C60" i="5"/>
  <c r="J29" i="3" s="1"/>
  <c r="H131" i="7" l="1"/>
  <c r="I131" i="7" s="1"/>
  <c r="K131" i="7" s="1"/>
  <c r="C132" i="7"/>
  <c r="D132" i="7" s="1"/>
  <c r="A133" i="7"/>
  <c r="F132" i="7"/>
  <c r="B132" i="7"/>
  <c r="J132" i="7"/>
  <c r="G132" i="7"/>
  <c r="E132" i="7"/>
  <c r="K29" i="3"/>
  <c r="F60" i="5" s="1"/>
  <c r="G60" i="5" s="1"/>
  <c r="M29" i="3"/>
  <c r="C133" i="7" l="1"/>
  <c r="D133" i="7" s="1"/>
  <c r="H132" i="7"/>
  <c r="I132" i="7" s="1"/>
  <c r="K132" i="7" s="1"/>
  <c r="A134" i="7"/>
  <c r="J133" i="7"/>
  <c r="B133" i="7"/>
  <c r="G133" i="7"/>
  <c r="F133" i="7"/>
  <c r="E133" i="7"/>
  <c r="D60" i="5"/>
  <c r="H60" i="5" s="1"/>
  <c r="L29" i="3"/>
  <c r="O29" i="3" s="1"/>
  <c r="C134" i="7" l="1"/>
  <c r="D134" i="7" s="1"/>
  <c r="H133" i="7"/>
  <c r="I133" i="7" s="1"/>
  <c r="K133" i="7" s="1"/>
  <c r="A135" i="7"/>
  <c r="J134" i="7"/>
  <c r="B134" i="7"/>
  <c r="G134" i="7"/>
  <c r="F134" i="7"/>
  <c r="E134" i="7"/>
  <c r="I60" i="5"/>
  <c r="A61" i="5" s="1"/>
  <c r="N29" i="3"/>
  <c r="C135" i="7" l="1"/>
  <c r="D135" i="7" s="1"/>
  <c r="H134" i="7"/>
  <c r="I134" i="7" s="1"/>
  <c r="K134" i="7" s="1"/>
  <c r="A136" i="7"/>
  <c r="F135" i="7"/>
  <c r="B135" i="7"/>
  <c r="J135" i="7"/>
  <c r="G135" i="7"/>
  <c r="E135" i="7"/>
  <c r="B61" i="5"/>
  <c r="C61" i="5"/>
  <c r="J30" i="3" s="1"/>
  <c r="C136" i="7" l="1"/>
  <c r="D136" i="7" s="1"/>
  <c r="H135" i="7"/>
  <c r="I135" i="7" s="1"/>
  <c r="K135" i="7" s="1"/>
  <c r="A137" i="7"/>
  <c r="F136" i="7"/>
  <c r="E136" i="7"/>
  <c r="G136" i="7"/>
  <c r="B136" i="7"/>
  <c r="J136" i="7"/>
  <c r="M30" i="3"/>
  <c r="K30" i="3"/>
  <c r="F61" i="5" s="1"/>
  <c r="G61" i="5" s="1"/>
  <c r="C137" i="7" l="1"/>
  <c r="D137" i="7" s="1"/>
  <c r="H136" i="7"/>
  <c r="I136" i="7" s="1"/>
  <c r="K136" i="7" s="1"/>
  <c r="A138" i="7"/>
  <c r="J137" i="7"/>
  <c r="B137" i="7"/>
  <c r="F137" i="7"/>
  <c r="G137" i="7"/>
  <c r="E137" i="7"/>
  <c r="L30" i="3"/>
  <c r="O30" i="3" s="1"/>
  <c r="D61" i="5"/>
  <c r="H61" i="5" s="1"/>
  <c r="H137" i="7" l="1"/>
  <c r="I137" i="7" s="1"/>
  <c r="K137" i="7" s="1"/>
  <c r="C138" i="7"/>
  <c r="D138" i="7" s="1"/>
  <c r="A139" i="7"/>
  <c r="J138" i="7"/>
  <c r="B138" i="7"/>
  <c r="F138" i="7"/>
  <c r="G138" i="7"/>
  <c r="E138" i="7"/>
  <c r="I61" i="5"/>
  <c r="A62" i="5" s="1"/>
  <c r="N30" i="3"/>
  <c r="C139" i="7" l="1"/>
  <c r="D139" i="7" s="1"/>
  <c r="H138" i="7"/>
  <c r="I138" i="7" s="1"/>
  <c r="K138" i="7" s="1"/>
  <c r="A140" i="7"/>
  <c r="F139" i="7"/>
  <c r="G139" i="7"/>
  <c r="J139" i="7"/>
  <c r="E139" i="7"/>
  <c r="B139" i="7"/>
  <c r="C62" i="5"/>
  <c r="J31" i="3" s="1"/>
  <c r="B62" i="5"/>
  <c r="C140" i="7" l="1"/>
  <c r="D140" i="7" s="1"/>
  <c r="H139" i="7"/>
  <c r="I139" i="7" s="1"/>
  <c r="K139" i="7" s="1"/>
  <c r="A141" i="7"/>
  <c r="F140" i="7"/>
  <c r="B140" i="7"/>
  <c r="E140" i="7"/>
  <c r="J140" i="7"/>
  <c r="G140" i="7"/>
  <c r="K31" i="3"/>
  <c r="F62" i="5" s="1"/>
  <c r="G62" i="5" s="1"/>
  <c r="M31" i="3"/>
  <c r="C141" i="7" l="1"/>
  <c r="D141" i="7" s="1"/>
  <c r="H140" i="7"/>
  <c r="I140" i="7" s="1"/>
  <c r="K140" i="7" s="1"/>
  <c r="A142" i="7"/>
  <c r="J141" i="7"/>
  <c r="B141" i="7"/>
  <c r="E141" i="7"/>
  <c r="G141" i="7"/>
  <c r="F141" i="7"/>
  <c r="D62" i="5"/>
  <c r="H62" i="5" s="1"/>
  <c r="L31" i="3"/>
  <c r="O31" i="3" s="1"/>
  <c r="C142" i="7" l="1"/>
  <c r="D142" i="7" s="1"/>
  <c r="H141" i="7"/>
  <c r="I141" i="7" s="1"/>
  <c r="K141" i="7" s="1"/>
  <c r="A143" i="7"/>
  <c r="J142" i="7"/>
  <c r="B142" i="7"/>
  <c r="F142" i="7"/>
  <c r="E142" i="7"/>
  <c r="G142" i="7"/>
  <c r="N31" i="3"/>
  <c r="I62" i="5"/>
  <c r="A63" i="5" s="1"/>
  <c r="H142" i="7" l="1"/>
  <c r="I142" i="7" s="1"/>
  <c r="K142" i="7" s="1"/>
  <c r="C143" i="7"/>
  <c r="D143" i="7" s="1"/>
  <c r="A144" i="7"/>
  <c r="F143" i="7"/>
  <c r="J143" i="7"/>
  <c r="G143" i="7"/>
  <c r="E143" i="7"/>
  <c r="B143" i="7"/>
  <c r="C63" i="5"/>
  <c r="J32" i="3" s="1"/>
  <c r="B63" i="5"/>
  <c r="C144" i="7" l="1"/>
  <c r="D144" i="7" s="1"/>
  <c r="H143" i="7"/>
  <c r="I143" i="7" s="1"/>
  <c r="K143" i="7" s="1"/>
  <c r="A145" i="7"/>
  <c r="F144" i="7"/>
  <c r="J144" i="7"/>
  <c r="B144" i="7"/>
  <c r="G144" i="7"/>
  <c r="E144" i="7"/>
  <c r="K32" i="3"/>
  <c r="F63" i="5" s="1"/>
  <c r="G63" i="5" s="1"/>
  <c r="M32" i="3"/>
  <c r="C145" i="7" l="1"/>
  <c r="D145" i="7" s="1"/>
  <c r="H144" i="7"/>
  <c r="I144" i="7" s="1"/>
  <c r="K144" i="7" s="1"/>
  <c r="A146" i="7"/>
  <c r="J145" i="7"/>
  <c r="B145" i="7"/>
  <c r="G145" i="7"/>
  <c r="F145" i="7"/>
  <c r="E145" i="7"/>
  <c r="D63" i="5"/>
  <c r="H63" i="5" s="1"/>
  <c r="L32" i="3"/>
  <c r="O32" i="3" s="1"/>
  <c r="C146" i="7" l="1"/>
  <c r="D146" i="7" s="1"/>
  <c r="H145" i="7"/>
  <c r="I145" i="7" s="1"/>
  <c r="K145" i="7" s="1"/>
  <c r="A147" i="7"/>
  <c r="J146" i="7"/>
  <c r="B146" i="7"/>
  <c r="E146" i="7"/>
  <c r="F146" i="7"/>
  <c r="G146" i="7"/>
  <c r="N32" i="3"/>
  <c r="I63" i="5"/>
  <c r="A64" i="5" s="1"/>
  <c r="C147" i="7" l="1"/>
  <c r="D147" i="7" s="1"/>
  <c r="H146" i="7"/>
  <c r="I146" i="7" s="1"/>
  <c r="K146" i="7" s="1"/>
  <c r="A148" i="7"/>
  <c r="F147" i="7"/>
  <c r="B147" i="7"/>
  <c r="J147" i="7"/>
  <c r="G147" i="7"/>
  <c r="E147" i="7"/>
  <c r="C64" i="5"/>
  <c r="J33" i="3" s="1"/>
  <c r="B64" i="5"/>
  <c r="C148" i="7" l="1"/>
  <c r="D148" i="7" s="1"/>
  <c r="H147" i="7"/>
  <c r="I147" i="7" s="1"/>
  <c r="K147" i="7" s="1"/>
  <c r="A149" i="7"/>
  <c r="F148" i="7"/>
  <c r="B148" i="7"/>
  <c r="J148" i="7"/>
  <c r="G148" i="7"/>
  <c r="E148" i="7"/>
  <c r="M33" i="3"/>
  <c r="K33" i="3"/>
  <c r="F64" i="5" s="1"/>
  <c r="G64" i="5" s="1"/>
  <c r="C149" i="7" l="1"/>
  <c r="D149" i="7" s="1"/>
  <c r="H148" i="7"/>
  <c r="I148" i="7" s="1"/>
  <c r="K148" i="7" s="1"/>
  <c r="A150" i="7"/>
  <c r="J149" i="7"/>
  <c r="B149" i="7"/>
  <c r="E149" i="7"/>
  <c r="G149" i="7"/>
  <c r="F149" i="7"/>
  <c r="D64" i="5"/>
  <c r="H64" i="5" s="1"/>
  <c r="L33" i="3"/>
  <c r="O33" i="3" s="1"/>
  <c r="C150" i="7" l="1"/>
  <c r="D150" i="7" s="1"/>
  <c r="H149" i="7"/>
  <c r="I149" i="7" s="1"/>
  <c r="K149" i="7" s="1"/>
  <c r="A151" i="7"/>
  <c r="J150" i="7"/>
  <c r="B150" i="7"/>
  <c r="G150" i="7"/>
  <c r="F150" i="7"/>
  <c r="E150" i="7"/>
  <c r="I64" i="5"/>
  <c r="A65" i="5" s="1"/>
  <c r="N33" i="3"/>
  <c r="C151" i="7" l="1"/>
  <c r="D151" i="7" s="1"/>
  <c r="H150" i="7"/>
  <c r="I150" i="7" s="1"/>
  <c r="K150" i="7" s="1"/>
  <c r="A152" i="7"/>
  <c r="F151" i="7"/>
  <c r="B151" i="7"/>
  <c r="J151" i="7"/>
  <c r="G151" i="7"/>
  <c r="E151" i="7"/>
  <c r="C65" i="5"/>
  <c r="J34" i="3" s="1"/>
  <c r="B65" i="5"/>
  <c r="C152" i="7" l="1"/>
  <c r="D152" i="7" s="1"/>
  <c r="H151" i="7"/>
  <c r="I151" i="7" s="1"/>
  <c r="K151" i="7" s="1"/>
  <c r="A153" i="7"/>
  <c r="F152" i="7"/>
  <c r="E152" i="7"/>
  <c r="B152" i="7"/>
  <c r="J152" i="7"/>
  <c r="G152" i="7"/>
  <c r="K34" i="3"/>
  <c r="F65" i="5" s="1"/>
  <c r="G65" i="5" s="1"/>
  <c r="M34" i="3"/>
  <c r="C153" i="7" l="1"/>
  <c r="D153" i="7" s="1"/>
  <c r="H152" i="7"/>
  <c r="I152" i="7" s="1"/>
  <c r="K152" i="7" s="1"/>
  <c r="A154" i="7"/>
  <c r="J153" i="7"/>
  <c r="B153" i="7"/>
  <c r="F153" i="7"/>
  <c r="G153" i="7"/>
  <c r="E153" i="7"/>
  <c r="D65" i="5"/>
  <c r="H65" i="5" s="1"/>
  <c r="L34" i="3"/>
  <c r="O34" i="3" s="1"/>
  <c r="C154" i="7" l="1"/>
  <c r="D154" i="7" s="1"/>
  <c r="H153" i="7"/>
  <c r="I153" i="7" s="1"/>
  <c r="K153" i="7" s="1"/>
  <c r="A155" i="7"/>
  <c r="J154" i="7"/>
  <c r="B154" i="7"/>
  <c r="F154" i="7"/>
  <c r="G154" i="7"/>
  <c r="E154" i="7"/>
  <c r="N34" i="3"/>
  <c r="I65" i="5"/>
  <c r="A66" i="5" s="1"/>
  <c r="H154" i="7" l="1"/>
  <c r="K154" i="7" s="1"/>
  <c r="C155" i="7"/>
  <c r="D155" i="7" s="1"/>
  <c r="A156" i="7"/>
  <c r="F155" i="7"/>
  <c r="G155" i="7"/>
  <c r="E155" i="7"/>
  <c r="B155" i="7"/>
  <c r="J155" i="7"/>
  <c r="B66" i="5"/>
  <c r="C66" i="5"/>
  <c r="J35" i="3" s="1"/>
  <c r="C156" i="7" l="1"/>
  <c r="D156" i="7" s="1"/>
  <c r="H155" i="7"/>
  <c r="K155" i="7" s="1"/>
  <c r="A157" i="7"/>
  <c r="F156" i="7"/>
  <c r="E156" i="7"/>
  <c r="B156" i="7"/>
  <c r="G156" i="7"/>
  <c r="J156" i="7"/>
  <c r="K35" i="3"/>
  <c r="F66" i="5" s="1"/>
  <c r="G66" i="5" s="1"/>
  <c r="M35" i="3"/>
  <c r="C157" i="7" l="1"/>
  <c r="D157" i="7" s="1"/>
  <c r="H156" i="7"/>
  <c r="K156" i="7" s="1"/>
  <c r="A158" i="7"/>
  <c r="J157" i="7"/>
  <c r="B157" i="7"/>
  <c r="F157" i="7"/>
  <c r="G157" i="7"/>
  <c r="E157" i="7"/>
  <c r="D66" i="5"/>
  <c r="H66" i="5" s="1"/>
  <c r="L35" i="3"/>
  <c r="O35" i="3" s="1"/>
  <c r="C158" i="7" l="1"/>
  <c r="D158" i="7" s="1"/>
  <c r="H157" i="7"/>
  <c r="K157" i="7" s="1"/>
  <c r="A159" i="7"/>
  <c r="J158" i="7"/>
  <c r="B158" i="7"/>
  <c r="F158" i="7"/>
  <c r="E158" i="7"/>
  <c r="G158" i="7"/>
  <c r="N35" i="3"/>
  <c r="I66" i="5"/>
  <c r="A67" i="5" s="1"/>
  <c r="C159" i="7" l="1"/>
  <c r="D159" i="7" s="1"/>
  <c r="H158" i="7"/>
  <c r="K158" i="7" s="1"/>
  <c r="A160" i="7"/>
  <c r="F159" i="7"/>
  <c r="J159" i="7"/>
  <c r="G159" i="7"/>
  <c r="E159" i="7"/>
  <c r="B159" i="7"/>
  <c r="B67" i="5"/>
  <c r="C67" i="5"/>
  <c r="J36" i="3" s="1"/>
  <c r="C160" i="7" l="1"/>
  <c r="D160" i="7" s="1"/>
  <c r="H159" i="7"/>
  <c r="K159" i="7" s="1"/>
  <c r="A161" i="7"/>
  <c r="F160" i="7"/>
  <c r="J160" i="7"/>
  <c r="G160" i="7"/>
  <c r="B160" i="7"/>
  <c r="E160" i="7"/>
  <c r="M36" i="3"/>
  <c r="K36" i="3"/>
  <c r="F67" i="5" s="1"/>
  <c r="G67" i="5" s="1"/>
  <c r="C161" i="7" l="1"/>
  <c r="D161" i="7" s="1"/>
  <c r="H160" i="7"/>
  <c r="K160" i="7" s="1"/>
  <c r="A162" i="7"/>
  <c r="J161" i="7"/>
  <c r="B161" i="7"/>
  <c r="G161" i="7"/>
  <c r="F161" i="7"/>
  <c r="E161" i="7"/>
  <c r="D67" i="5"/>
  <c r="H67" i="5" s="1"/>
  <c r="L36" i="3"/>
  <c r="O36" i="3" s="1"/>
  <c r="C162" i="7" l="1"/>
  <c r="D162" i="7" s="1"/>
  <c r="H161" i="7"/>
  <c r="K161" i="7" s="1"/>
  <c r="A163" i="7"/>
  <c r="J162" i="7"/>
  <c r="B162" i="7"/>
  <c r="G162" i="7"/>
  <c r="F162" i="7"/>
  <c r="E162" i="7"/>
  <c r="N36" i="3"/>
  <c r="I67" i="5"/>
  <c r="A68" i="5" s="1"/>
  <c r="C163" i="7" l="1"/>
  <c r="D163" i="7" s="1"/>
  <c r="H162" i="7"/>
  <c r="K162" i="7" s="1"/>
  <c r="A164" i="7"/>
  <c r="F163" i="7"/>
  <c r="B163" i="7"/>
  <c r="J163" i="7"/>
  <c r="G163" i="7"/>
  <c r="E163" i="7"/>
  <c r="C68" i="5"/>
  <c r="J37" i="3" s="1"/>
  <c r="B68" i="5"/>
  <c r="C164" i="7" l="1"/>
  <c r="D164" i="7" s="1"/>
  <c r="H163" i="7"/>
  <c r="K163" i="7" s="1"/>
  <c r="A165" i="7"/>
  <c r="F164" i="7"/>
  <c r="B164" i="7"/>
  <c r="J164" i="7"/>
  <c r="G164" i="7"/>
  <c r="E164" i="7"/>
  <c r="K37" i="3"/>
  <c r="F68" i="5" s="1"/>
  <c r="G68" i="5" s="1"/>
  <c r="M37" i="3"/>
  <c r="C165" i="7" l="1"/>
  <c r="D165" i="7" s="1"/>
  <c r="H164" i="7"/>
  <c r="K164" i="7" s="1"/>
  <c r="A166" i="7"/>
  <c r="J165" i="7"/>
  <c r="B165" i="7"/>
  <c r="G165" i="7"/>
  <c r="F165" i="7"/>
  <c r="E165" i="7"/>
  <c r="H165" i="7" s="1"/>
  <c r="L37" i="3"/>
  <c r="O37" i="3" s="1"/>
  <c r="D68" i="5"/>
  <c r="H68" i="5" s="1"/>
  <c r="C166" i="7" l="1"/>
  <c r="D166" i="7" s="1"/>
  <c r="I165" i="7"/>
  <c r="K165" i="7" s="1"/>
  <c r="A167" i="7"/>
  <c r="J166" i="7"/>
  <c r="B166" i="7"/>
  <c r="E166" i="7"/>
  <c r="G166" i="7"/>
  <c r="F166" i="7"/>
  <c r="N37" i="3"/>
  <c r="I68" i="5"/>
  <c r="A69" i="5" s="1"/>
  <c r="C167" i="7" l="1"/>
  <c r="D167" i="7" s="1"/>
  <c r="H166" i="7"/>
  <c r="I166" i="7" s="1"/>
  <c r="K166" i="7" s="1"/>
  <c r="A168" i="7"/>
  <c r="F167" i="7"/>
  <c r="B167" i="7"/>
  <c r="J167" i="7"/>
  <c r="G167" i="7"/>
  <c r="E167" i="7"/>
  <c r="C69" i="5"/>
  <c r="J38" i="3" s="1"/>
  <c r="B69" i="5"/>
  <c r="C168" i="7" l="1"/>
  <c r="D168" i="7" s="1"/>
  <c r="H167" i="7"/>
  <c r="I167" i="7" s="1"/>
  <c r="K167" i="7" s="1"/>
  <c r="A169" i="7"/>
  <c r="F168" i="7"/>
  <c r="E168" i="7"/>
  <c r="B168" i="7"/>
  <c r="G168" i="7"/>
  <c r="J168" i="7"/>
  <c r="M38" i="3"/>
  <c r="K38" i="3"/>
  <c r="F69" i="5" s="1"/>
  <c r="G69" i="5" s="1"/>
  <c r="C169" i="7" l="1"/>
  <c r="D169" i="7" s="1"/>
  <c r="H168" i="7"/>
  <c r="I168" i="7" s="1"/>
  <c r="K168" i="7" s="1"/>
  <c r="A170" i="7"/>
  <c r="J169" i="7"/>
  <c r="B169" i="7"/>
  <c r="F169" i="7"/>
  <c r="G169" i="7"/>
  <c r="E169" i="7"/>
  <c r="L38" i="3"/>
  <c r="O38" i="3" s="1"/>
  <c r="D69" i="5"/>
  <c r="H69" i="5" s="1"/>
  <c r="H169" i="7" l="1"/>
  <c r="C170" i="7"/>
  <c r="D170" i="7" s="1"/>
  <c r="I169" i="7"/>
  <c r="K169" i="7" s="1"/>
  <c r="A171" i="7"/>
  <c r="J170" i="7"/>
  <c r="B170" i="7"/>
  <c r="F170" i="7"/>
  <c r="G170" i="7"/>
  <c r="E170" i="7"/>
  <c r="N38" i="3"/>
  <c r="I69" i="5"/>
  <c r="A70" i="5" s="1"/>
  <c r="C171" i="7" l="1"/>
  <c r="D171" i="7" s="1"/>
  <c r="H170" i="7"/>
  <c r="I170" i="7" s="1"/>
  <c r="K170" i="7" s="1"/>
  <c r="A172" i="7"/>
  <c r="F171" i="7"/>
  <c r="G171" i="7"/>
  <c r="E171" i="7"/>
  <c r="B171" i="7"/>
  <c r="J171" i="7"/>
  <c r="B70" i="5"/>
  <c r="C70" i="5"/>
  <c r="J39" i="3" s="1"/>
  <c r="C172" i="7" l="1"/>
  <c r="D172" i="7" s="1"/>
  <c r="H171" i="7"/>
  <c r="I171" i="7" s="1"/>
  <c r="K171" i="7" s="1"/>
  <c r="A173" i="7"/>
  <c r="F172" i="7"/>
  <c r="E172" i="7"/>
  <c r="J172" i="7"/>
  <c r="G172" i="7"/>
  <c r="B172" i="7"/>
  <c r="K39" i="3"/>
  <c r="F70" i="5" s="1"/>
  <c r="G70" i="5" s="1"/>
  <c r="M39" i="3"/>
  <c r="C173" i="7" l="1"/>
  <c r="D173" i="7" s="1"/>
  <c r="H172" i="7"/>
  <c r="I172" i="7" s="1"/>
  <c r="K172" i="7" s="1"/>
  <c r="A174" i="7"/>
  <c r="J173" i="7"/>
  <c r="B173" i="7"/>
  <c r="F173" i="7"/>
  <c r="E173" i="7"/>
  <c r="G173" i="7"/>
  <c r="L39" i="3"/>
  <c r="O39" i="3" s="1"/>
  <c r="D70" i="5"/>
  <c r="H70" i="5" s="1"/>
  <c r="C174" i="7" l="1"/>
  <c r="D174" i="7" s="1"/>
  <c r="H173" i="7"/>
  <c r="I173" i="7"/>
  <c r="K173" i="7" s="1"/>
  <c r="A175" i="7"/>
  <c r="J174" i="7"/>
  <c r="B174" i="7"/>
  <c r="F174" i="7"/>
  <c r="E174" i="7"/>
  <c r="G174" i="7"/>
  <c r="N39" i="3"/>
  <c r="I70" i="5"/>
  <c r="A71" i="5" s="1"/>
  <c r="C175" i="7" l="1"/>
  <c r="D175" i="7" s="1"/>
  <c r="H174" i="7"/>
  <c r="I174" i="7" s="1"/>
  <c r="K174" i="7" s="1"/>
  <c r="A176" i="7"/>
  <c r="F175" i="7"/>
  <c r="J175" i="7"/>
  <c r="G175" i="7"/>
  <c r="E175" i="7"/>
  <c r="B175" i="7"/>
  <c r="C71" i="5"/>
  <c r="J40" i="3" s="1"/>
  <c r="B71" i="5"/>
  <c r="C176" i="7" l="1"/>
  <c r="D176" i="7" s="1"/>
  <c r="H175" i="7"/>
  <c r="I175" i="7" s="1"/>
  <c r="K175" i="7" s="1"/>
  <c r="A177" i="7"/>
  <c r="F176" i="7"/>
  <c r="J176" i="7"/>
  <c r="G176" i="7"/>
  <c r="E176" i="7"/>
  <c r="B176" i="7"/>
  <c r="K40" i="3"/>
  <c r="F71" i="5" s="1"/>
  <c r="G71" i="5" s="1"/>
  <c r="M40" i="3"/>
  <c r="C177" i="7" l="1"/>
  <c r="D177" i="7" s="1"/>
  <c r="H176" i="7"/>
  <c r="I176" i="7" s="1"/>
  <c r="K176" i="7" s="1"/>
  <c r="A178" i="7"/>
  <c r="J177" i="7"/>
  <c r="B177" i="7"/>
  <c r="G177" i="7"/>
  <c r="E177" i="7"/>
  <c r="F177" i="7"/>
  <c r="L40" i="3"/>
  <c r="O40" i="3" s="1"/>
  <c r="D71" i="5"/>
  <c r="H71" i="5" s="1"/>
  <c r="C178" i="7" l="1"/>
  <c r="D178" i="7" s="1"/>
  <c r="H177" i="7"/>
  <c r="I177" i="7" s="1"/>
  <c r="K177" i="7" s="1"/>
  <c r="A179" i="7"/>
  <c r="J178" i="7"/>
  <c r="B178" i="7"/>
  <c r="G178" i="7"/>
  <c r="F178" i="7"/>
  <c r="E178" i="7"/>
  <c r="N40" i="3"/>
  <c r="I71" i="5"/>
  <c r="A72" i="5" s="1"/>
  <c r="C179" i="7" l="1"/>
  <c r="D179" i="7" s="1"/>
  <c r="H178" i="7"/>
  <c r="I178" i="7" s="1"/>
  <c r="K178" i="7" s="1"/>
  <c r="A180" i="7"/>
  <c r="F179" i="7"/>
  <c r="B179" i="7"/>
  <c r="J179" i="7"/>
  <c r="G179" i="7"/>
  <c r="E179" i="7"/>
  <c r="C72" i="5"/>
  <c r="J41" i="3" s="1"/>
  <c r="B72" i="5"/>
  <c r="C180" i="7" l="1"/>
  <c r="D180" i="7" s="1"/>
  <c r="H179" i="7"/>
  <c r="I179" i="7" s="1"/>
  <c r="K179" i="7" s="1"/>
  <c r="A181" i="7"/>
  <c r="F180" i="7"/>
  <c r="B180" i="7"/>
  <c r="J180" i="7"/>
  <c r="G180" i="7"/>
  <c r="E180" i="7"/>
  <c r="K41" i="3"/>
  <c r="F72" i="5" s="1"/>
  <c r="G72" i="5" s="1"/>
  <c r="M41" i="3"/>
  <c r="C181" i="7" l="1"/>
  <c r="D181" i="7" s="1"/>
  <c r="H180" i="7"/>
  <c r="I180" i="7" s="1"/>
  <c r="K180" i="7" s="1"/>
  <c r="A182" i="7"/>
  <c r="G181" i="7"/>
  <c r="E181" i="7"/>
  <c r="F181" i="7"/>
  <c r="J181" i="7"/>
  <c r="B181" i="7"/>
  <c r="L41" i="3"/>
  <c r="O41" i="3" s="1"/>
  <c r="D72" i="5"/>
  <c r="H72" i="5" s="1"/>
  <c r="H181" i="7" l="1"/>
  <c r="I181" i="7" s="1"/>
  <c r="K181" i="7" s="1"/>
  <c r="C182" i="7"/>
  <c r="D182" i="7" s="1"/>
  <c r="A183" i="7"/>
  <c r="E182" i="7"/>
  <c r="B182" i="7"/>
  <c r="G182" i="7"/>
  <c r="F182" i="7"/>
  <c r="J182" i="7"/>
  <c r="N41" i="3"/>
  <c r="I72" i="5"/>
  <c r="A73" i="5" s="1"/>
  <c r="C183" i="7" l="1"/>
  <c r="D183" i="7" s="1"/>
  <c r="H182" i="7"/>
  <c r="I182" i="7" s="1"/>
  <c r="K182" i="7" s="1"/>
  <c r="A184" i="7"/>
  <c r="J183" i="7"/>
  <c r="F183" i="7"/>
  <c r="E183" i="7"/>
  <c r="G183" i="7"/>
  <c r="B183" i="7"/>
  <c r="B73" i="5"/>
  <c r="C73" i="5"/>
  <c r="J42" i="3" s="1"/>
  <c r="C184" i="7" l="1"/>
  <c r="D184" i="7" s="1"/>
  <c r="H183" i="7"/>
  <c r="I183" i="7" s="1"/>
  <c r="K183" i="7" s="1"/>
  <c r="A185" i="7"/>
  <c r="J184" i="7"/>
  <c r="G184" i="7"/>
  <c r="F184" i="7"/>
  <c r="E184" i="7"/>
  <c r="B184" i="7"/>
  <c r="M42" i="3"/>
  <c r="K42" i="3"/>
  <c r="F73" i="5" s="1"/>
  <c r="G73" i="5" s="1"/>
  <c r="C185" i="7" l="1"/>
  <c r="D185" i="7" s="1"/>
  <c r="H184" i="7"/>
  <c r="I184" i="7" s="1"/>
  <c r="K184" i="7" s="1"/>
  <c r="A186" i="7"/>
  <c r="G185" i="7"/>
  <c r="B185" i="7"/>
  <c r="J185" i="7"/>
  <c r="F185" i="7"/>
  <c r="E185" i="7"/>
  <c r="L42" i="3"/>
  <c r="O42" i="3" s="1"/>
  <c r="D73" i="5"/>
  <c r="H73" i="5" s="1"/>
  <c r="C186" i="7" l="1"/>
  <c r="D186" i="7" s="1"/>
  <c r="H185" i="7"/>
  <c r="I185" i="7" s="1"/>
  <c r="K185" i="7" s="1"/>
  <c r="A187" i="7"/>
  <c r="E186" i="7"/>
  <c r="J186" i="7"/>
  <c r="B186" i="7"/>
  <c r="F186" i="7"/>
  <c r="G186" i="7"/>
  <c r="N42" i="3"/>
  <c r="I73" i="5"/>
  <c r="A74" i="5" s="1"/>
  <c r="C187" i="7" l="1"/>
  <c r="D187" i="7" s="1"/>
  <c r="H186" i="7"/>
  <c r="I186" i="7" s="1"/>
  <c r="K186" i="7" s="1"/>
  <c r="A188" i="7"/>
  <c r="G187" i="7"/>
  <c r="E187" i="7"/>
  <c r="B187" i="7"/>
  <c r="F187" i="7"/>
  <c r="J187" i="7"/>
  <c r="C74" i="5"/>
  <c r="J43" i="3" s="1"/>
  <c r="B74" i="5"/>
  <c r="C188" i="7" l="1"/>
  <c r="D188" i="7" s="1"/>
  <c r="H187" i="7"/>
  <c r="I187" i="7" s="1"/>
  <c r="K187" i="7" s="1"/>
  <c r="A189" i="7"/>
  <c r="F188" i="7"/>
  <c r="G188" i="7"/>
  <c r="J188" i="7"/>
  <c r="E188" i="7"/>
  <c r="B188" i="7"/>
  <c r="M43" i="3"/>
  <c r="K43" i="3"/>
  <c r="F74" i="5" s="1"/>
  <c r="G74" i="5" s="1"/>
  <c r="C189" i="7" l="1"/>
  <c r="D189" i="7" s="1"/>
  <c r="H188" i="7"/>
  <c r="I188" i="7" s="1"/>
  <c r="K188" i="7" s="1"/>
  <c r="A190" i="7"/>
  <c r="G189" i="7"/>
  <c r="E189" i="7"/>
  <c r="J189" i="7"/>
  <c r="F189" i="7"/>
  <c r="B189" i="7"/>
  <c r="L43" i="3"/>
  <c r="O43" i="3" s="1"/>
  <c r="D74" i="5"/>
  <c r="H74" i="5" s="1"/>
  <c r="H189" i="7" l="1"/>
  <c r="I189" i="7" s="1"/>
  <c r="K189" i="7" s="1"/>
  <c r="C190" i="7"/>
  <c r="D190" i="7" s="1"/>
  <c r="A191" i="7"/>
  <c r="E190" i="7"/>
  <c r="G190" i="7"/>
  <c r="J190" i="7"/>
  <c r="F190" i="7"/>
  <c r="B190" i="7"/>
  <c r="N43" i="3"/>
  <c r="I74" i="5"/>
  <c r="A75" i="5" s="1"/>
  <c r="C191" i="7" l="1"/>
  <c r="D191" i="7" s="1"/>
  <c r="H190" i="7"/>
  <c r="I190" i="7" s="1"/>
  <c r="K190" i="7" s="1"/>
  <c r="A192" i="7"/>
  <c r="F191" i="7"/>
  <c r="J191" i="7"/>
  <c r="G191" i="7"/>
  <c r="E191" i="7"/>
  <c r="B191" i="7"/>
  <c r="C75" i="5"/>
  <c r="J44" i="3" s="1"/>
  <c r="B75" i="5"/>
  <c r="C192" i="7" l="1"/>
  <c r="D192" i="7" s="1"/>
  <c r="H191" i="7"/>
  <c r="I191" i="7" s="1"/>
  <c r="K191" i="7" s="1"/>
  <c r="A193" i="7"/>
  <c r="E192" i="7"/>
  <c r="J192" i="7"/>
  <c r="B192" i="7"/>
  <c r="G192" i="7"/>
  <c r="F192" i="7"/>
  <c r="K44" i="3"/>
  <c r="F75" i="5" s="1"/>
  <c r="G75" i="5" s="1"/>
  <c r="M44" i="3"/>
  <c r="H192" i="7" l="1"/>
  <c r="I192" i="7" s="1"/>
  <c r="K192" i="7" s="1"/>
  <c r="C193" i="7"/>
  <c r="D193" i="7" s="1"/>
  <c r="A194" i="7"/>
  <c r="G193" i="7"/>
  <c r="B193" i="7"/>
  <c r="F193" i="7"/>
  <c r="E193" i="7"/>
  <c r="J193" i="7"/>
  <c r="L44" i="3"/>
  <c r="O44" i="3" s="1"/>
  <c r="D75" i="5"/>
  <c r="H75" i="5" s="1"/>
  <c r="C194" i="7" l="1"/>
  <c r="D194" i="7" s="1"/>
  <c r="H193" i="7"/>
  <c r="I193" i="7" s="1"/>
  <c r="K193" i="7" s="1"/>
  <c r="A195" i="7"/>
  <c r="E194" i="7"/>
  <c r="J194" i="7"/>
  <c r="F194" i="7"/>
  <c r="G194" i="7"/>
  <c r="B194" i="7"/>
  <c r="N44" i="3"/>
  <c r="I75" i="5"/>
  <c r="A76" i="5" s="1"/>
  <c r="C195" i="7" l="1"/>
  <c r="D195" i="7" s="1"/>
  <c r="H194" i="7"/>
  <c r="I194" i="7" s="1"/>
  <c r="K194" i="7" s="1"/>
  <c r="A196" i="7"/>
  <c r="B195" i="7"/>
  <c r="J195" i="7"/>
  <c r="G195" i="7"/>
  <c r="F195" i="7"/>
  <c r="E195" i="7"/>
  <c r="C76" i="5"/>
  <c r="J45" i="3" s="1"/>
  <c r="B76" i="5"/>
  <c r="H195" i="7" l="1"/>
  <c r="C196" i="7"/>
  <c r="D196" i="7" s="1"/>
  <c r="I195" i="7"/>
  <c r="K195" i="7" s="1"/>
  <c r="A197" i="7"/>
  <c r="B196" i="7"/>
  <c r="J196" i="7"/>
  <c r="G196" i="7"/>
  <c r="F196" i="7"/>
  <c r="E196" i="7"/>
  <c r="M45" i="3"/>
  <c r="K45" i="3"/>
  <c r="F76" i="5" s="1"/>
  <c r="G76" i="5" s="1"/>
  <c r="C197" i="7" l="1"/>
  <c r="D197" i="7" s="1"/>
  <c r="H196" i="7"/>
  <c r="I196" i="7" s="1"/>
  <c r="K196" i="7" s="1"/>
  <c r="A198" i="7"/>
  <c r="G197" i="7"/>
  <c r="J197" i="7"/>
  <c r="E197" i="7"/>
  <c r="B197" i="7"/>
  <c r="F197" i="7"/>
  <c r="L45" i="3"/>
  <c r="O45" i="3" s="1"/>
  <c r="D76" i="5"/>
  <c r="H76" i="5" s="1"/>
  <c r="C198" i="7" l="1"/>
  <c r="D198" i="7" s="1"/>
  <c r="H197" i="7"/>
  <c r="I197" i="7" s="1"/>
  <c r="K197" i="7" s="1"/>
  <c r="A199" i="7"/>
  <c r="E198" i="7"/>
  <c r="G198" i="7"/>
  <c r="B198" i="7"/>
  <c r="J198" i="7"/>
  <c r="F198" i="7"/>
  <c r="N45" i="3"/>
  <c r="I76" i="5"/>
  <c r="A77" i="5" s="1"/>
  <c r="H198" i="7" l="1"/>
  <c r="I198" i="7" s="1"/>
  <c r="K198" i="7" s="1"/>
  <c r="C199" i="7"/>
  <c r="D199" i="7" s="1"/>
  <c r="A200" i="7"/>
  <c r="F199" i="7"/>
  <c r="G199" i="7"/>
  <c r="B199" i="7"/>
  <c r="E199" i="7"/>
  <c r="J199" i="7"/>
  <c r="B77" i="5"/>
  <c r="C77" i="5"/>
  <c r="J46" i="3" s="1"/>
  <c r="C200" i="7" l="1"/>
  <c r="D200" i="7" s="1"/>
  <c r="H199" i="7"/>
  <c r="I199" i="7" s="1"/>
  <c r="K199" i="7" s="1"/>
  <c r="A201" i="7"/>
  <c r="G200" i="7"/>
  <c r="E200" i="7"/>
  <c r="F200" i="7"/>
  <c r="J200" i="7"/>
  <c r="B200" i="7"/>
  <c r="K46" i="3"/>
  <c r="F77" i="5" s="1"/>
  <c r="G77" i="5" s="1"/>
  <c r="M46" i="3"/>
  <c r="C201" i="7" l="1"/>
  <c r="D201" i="7" s="1"/>
  <c r="H200" i="7"/>
  <c r="I200" i="7" s="1"/>
  <c r="K200" i="7" s="1"/>
  <c r="A202" i="7"/>
  <c r="G201" i="7"/>
  <c r="E201" i="7"/>
  <c r="F201" i="7"/>
  <c r="J201" i="7"/>
  <c r="B201" i="7"/>
  <c r="L46" i="3"/>
  <c r="O46" i="3" s="1"/>
  <c r="D77" i="5"/>
  <c r="H77" i="5" s="1"/>
  <c r="C202" i="7" l="1"/>
  <c r="D202" i="7" s="1"/>
  <c r="H201" i="7"/>
  <c r="I201" i="7" s="1"/>
  <c r="K201" i="7" s="1"/>
  <c r="A203" i="7"/>
  <c r="E202" i="7"/>
  <c r="G202" i="7"/>
  <c r="F202" i="7"/>
  <c r="J202" i="7"/>
  <c r="B202" i="7"/>
  <c r="N46" i="3"/>
  <c r="I77" i="5"/>
  <c r="A78" i="5" s="1"/>
  <c r="H202" i="7" l="1"/>
  <c r="I202" i="7" s="1"/>
  <c r="K202" i="7" s="1"/>
  <c r="C203" i="7"/>
  <c r="D203" i="7" s="1"/>
  <c r="A204" i="7"/>
  <c r="J203" i="7"/>
  <c r="G203" i="7"/>
  <c r="E203" i="7"/>
  <c r="F203" i="7"/>
  <c r="B203" i="7"/>
  <c r="C78" i="5"/>
  <c r="J47" i="3" s="1"/>
  <c r="B78" i="5"/>
  <c r="C204" i="7" l="1"/>
  <c r="D204" i="7" s="1"/>
  <c r="H203" i="7"/>
  <c r="I203" i="7" s="1"/>
  <c r="K203" i="7" s="1"/>
  <c r="A205" i="7"/>
  <c r="G204" i="7"/>
  <c r="J204" i="7"/>
  <c r="F204" i="7"/>
  <c r="B204" i="7"/>
  <c r="E204" i="7"/>
  <c r="K47" i="3"/>
  <c r="F78" i="5" s="1"/>
  <c r="G78" i="5" s="1"/>
  <c r="M47" i="3"/>
  <c r="C205" i="7" l="1"/>
  <c r="D205" i="7" s="1"/>
  <c r="H204" i="7"/>
  <c r="I204" i="7" s="1"/>
  <c r="K204" i="7" s="1"/>
  <c r="A206" i="7"/>
  <c r="G205" i="7"/>
  <c r="E205" i="7"/>
  <c r="J205" i="7"/>
  <c r="F205" i="7"/>
  <c r="B205" i="7"/>
  <c r="L47" i="3"/>
  <c r="O47" i="3" s="1"/>
  <c r="D78" i="5"/>
  <c r="H78" i="5" s="1"/>
  <c r="H205" i="7" l="1"/>
  <c r="I205" i="7" s="1"/>
  <c r="K205" i="7" s="1"/>
  <c r="C206" i="7"/>
  <c r="D206" i="7" s="1"/>
  <c r="A207" i="7"/>
  <c r="E206" i="7"/>
  <c r="G206" i="7"/>
  <c r="B206" i="7"/>
  <c r="J206" i="7"/>
  <c r="F206" i="7"/>
  <c r="N47" i="3"/>
  <c r="I78" i="5"/>
  <c r="A79" i="5" s="1"/>
  <c r="C207" i="7" l="1"/>
  <c r="D207" i="7" s="1"/>
  <c r="H206" i="7"/>
  <c r="I206" i="7" s="1"/>
  <c r="K206" i="7" s="1"/>
  <c r="A208" i="7"/>
  <c r="B207" i="7"/>
  <c r="J207" i="7"/>
  <c r="G207" i="7"/>
  <c r="F207" i="7"/>
  <c r="E207" i="7"/>
  <c r="C79" i="5"/>
  <c r="J48" i="3" s="1"/>
  <c r="B79" i="5"/>
  <c r="C208" i="7" l="1"/>
  <c r="D208" i="7" s="1"/>
  <c r="H207" i="7"/>
  <c r="I207" i="7" s="1"/>
  <c r="K207" i="7" s="1"/>
  <c r="A209" i="7"/>
  <c r="G208" i="7"/>
  <c r="B208" i="7"/>
  <c r="J208" i="7"/>
  <c r="E208" i="7"/>
  <c r="F208" i="7"/>
  <c r="K48" i="3"/>
  <c r="F79" i="5" s="1"/>
  <c r="G79" i="5" s="1"/>
  <c r="M48" i="3"/>
  <c r="C209" i="7" l="1"/>
  <c r="D209" i="7" s="1"/>
  <c r="H208" i="7"/>
  <c r="I208" i="7" s="1"/>
  <c r="K208" i="7" s="1"/>
  <c r="A210" i="7"/>
  <c r="F209" i="7"/>
  <c r="G209" i="7"/>
  <c r="B209" i="7"/>
  <c r="J209" i="7"/>
  <c r="E209" i="7"/>
  <c r="L48" i="3"/>
  <c r="O48" i="3" s="1"/>
  <c r="D79" i="5"/>
  <c r="H79" i="5" s="1"/>
  <c r="C210" i="7" l="1"/>
  <c r="D210" i="7" s="1"/>
  <c r="H209" i="7"/>
  <c r="I209" i="7" s="1"/>
  <c r="K209" i="7" s="1"/>
  <c r="A211" i="7"/>
  <c r="J210" i="7"/>
  <c r="B210" i="7"/>
  <c r="G210" i="7"/>
  <c r="E210" i="7"/>
  <c r="F210" i="7"/>
  <c r="N48" i="3"/>
  <c r="I79" i="5"/>
  <c r="A80" i="5" s="1"/>
  <c r="C211" i="7" l="1"/>
  <c r="D211" i="7" s="1"/>
  <c r="H210" i="7"/>
  <c r="I210" i="7" s="1"/>
  <c r="K210" i="7" s="1"/>
  <c r="A212" i="7"/>
  <c r="F211" i="7"/>
  <c r="E211" i="7"/>
  <c r="B211" i="7"/>
  <c r="J211" i="7"/>
  <c r="G211" i="7"/>
  <c r="C80" i="5"/>
  <c r="J49" i="3" s="1"/>
  <c r="B80" i="5"/>
  <c r="C212" i="7" l="1"/>
  <c r="D212" i="7" s="1"/>
  <c r="H211" i="7"/>
  <c r="I211" i="7" s="1"/>
  <c r="K211" i="7" s="1"/>
  <c r="A213" i="7"/>
  <c r="F212" i="7"/>
  <c r="E212" i="7"/>
  <c r="J212" i="7"/>
  <c r="B212" i="7"/>
  <c r="G212" i="7"/>
  <c r="K49" i="3"/>
  <c r="F80" i="5" s="1"/>
  <c r="G80" i="5" s="1"/>
  <c r="M49" i="3"/>
  <c r="C213" i="7" l="1"/>
  <c r="D213" i="7" s="1"/>
  <c r="H212" i="7"/>
  <c r="I212" i="7" s="1"/>
  <c r="K212" i="7" s="1"/>
  <c r="A214" i="7"/>
  <c r="E213" i="7"/>
  <c r="B213" i="7"/>
  <c r="J213" i="7"/>
  <c r="F213" i="7"/>
  <c r="G213" i="7"/>
  <c r="L49" i="3"/>
  <c r="O49" i="3" s="1"/>
  <c r="D80" i="5"/>
  <c r="H80" i="5" s="1"/>
  <c r="H213" i="7" l="1"/>
  <c r="C214" i="7"/>
  <c r="D214" i="7" s="1"/>
  <c r="I213" i="7"/>
  <c r="K213" i="7" s="1"/>
  <c r="A215" i="7"/>
  <c r="J214" i="7"/>
  <c r="B214" i="7"/>
  <c r="F214" i="7"/>
  <c r="E214" i="7"/>
  <c r="G214" i="7"/>
  <c r="N49" i="3"/>
  <c r="I80" i="5"/>
  <c r="A81" i="5" s="1"/>
  <c r="C215" i="7" l="1"/>
  <c r="D215" i="7" s="1"/>
  <c r="H214" i="7"/>
  <c r="I214" i="7" s="1"/>
  <c r="K214" i="7" s="1"/>
  <c r="A216" i="7"/>
  <c r="J215" i="7"/>
  <c r="E215" i="7"/>
  <c r="B215" i="7"/>
  <c r="G215" i="7"/>
  <c r="F215" i="7"/>
  <c r="B81" i="5"/>
  <c r="C81" i="5"/>
  <c r="J50" i="3" s="1"/>
  <c r="C216" i="7" l="1"/>
  <c r="D216" i="7" s="1"/>
  <c r="H215" i="7"/>
  <c r="I215" i="7" s="1"/>
  <c r="K215" i="7" s="1"/>
  <c r="A217" i="7"/>
  <c r="F216" i="7"/>
  <c r="B216" i="7"/>
  <c r="G216" i="7"/>
  <c r="J216" i="7"/>
  <c r="E216" i="7"/>
  <c r="H216" i="7" s="1"/>
  <c r="K50" i="3"/>
  <c r="F81" i="5" s="1"/>
  <c r="G81" i="5" s="1"/>
  <c r="M50" i="3"/>
  <c r="C217" i="7" l="1"/>
  <c r="D217" i="7" s="1"/>
  <c r="I216" i="7"/>
  <c r="K216" i="7" s="1"/>
  <c r="A218" i="7"/>
  <c r="J217" i="7"/>
  <c r="F217" i="7"/>
  <c r="G217" i="7"/>
  <c r="B217" i="7"/>
  <c r="E217" i="7"/>
  <c r="L50" i="3"/>
  <c r="O50" i="3" s="1"/>
  <c r="D81" i="5"/>
  <c r="H81" i="5" s="1"/>
  <c r="H217" i="7" l="1"/>
  <c r="I217" i="7" s="1"/>
  <c r="K217" i="7" s="1"/>
  <c r="C218" i="7"/>
  <c r="D218" i="7" s="1"/>
  <c r="A219" i="7"/>
  <c r="J218" i="7"/>
  <c r="B218" i="7"/>
  <c r="G218" i="7"/>
  <c r="F218" i="7"/>
  <c r="E218" i="7"/>
  <c r="N50" i="3"/>
  <c r="I81" i="5"/>
  <c r="A82" i="5" s="1"/>
  <c r="C219" i="7" l="1"/>
  <c r="D219" i="7" s="1"/>
  <c r="H218" i="7"/>
  <c r="I218" i="7" s="1"/>
  <c r="K218" i="7" s="1"/>
  <c r="A220" i="7"/>
  <c r="F219" i="7"/>
  <c r="B219" i="7"/>
  <c r="J219" i="7"/>
  <c r="G219" i="7"/>
  <c r="E219" i="7"/>
  <c r="B82" i="5"/>
  <c r="C82" i="5"/>
  <c r="J51" i="3" s="1"/>
  <c r="C220" i="7" l="1"/>
  <c r="D220" i="7" s="1"/>
  <c r="H219" i="7"/>
  <c r="I219" i="7" s="1"/>
  <c r="K219" i="7" s="1"/>
  <c r="A221" i="7"/>
  <c r="F220" i="7"/>
  <c r="E220" i="7"/>
  <c r="H220" i="7"/>
  <c r="J220" i="7"/>
  <c r="G220" i="7"/>
  <c r="B220" i="7"/>
  <c r="M51" i="3"/>
  <c r="K51" i="3"/>
  <c r="F82" i="5" s="1"/>
  <c r="G82" i="5" s="1"/>
  <c r="C221" i="7" l="1"/>
  <c r="I220" i="7"/>
  <c r="K220" i="7" s="1"/>
  <c r="A222" i="7"/>
  <c r="G221" i="7"/>
  <c r="E221" i="7"/>
  <c r="F221" i="7"/>
  <c r="B221" i="7"/>
  <c r="J221" i="7"/>
  <c r="L51" i="3"/>
  <c r="O51" i="3" s="1"/>
  <c r="D82" i="5"/>
  <c r="H82" i="5" s="1"/>
  <c r="H221" i="7" l="1"/>
  <c r="D221" i="7"/>
  <c r="I221" i="7" s="1"/>
  <c r="K221" i="7" s="1"/>
  <c r="C222" i="7"/>
  <c r="D222" i="7" s="1"/>
  <c r="A223" i="7"/>
  <c r="J222" i="7"/>
  <c r="B222" i="7"/>
  <c r="F222" i="7"/>
  <c r="E222" i="7"/>
  <c r="G222" i="7"/>
  <c r="N51" i="3"/>
  <c r="I82" i="5"/>
  <c r="A83" i="5" s="1"/>
  <c r="C223" i="7" l="1"/>
  <c r="D223" i="7" s="1"/>
  <c r="H222" i="7"/>
  <c r="I222" i="7" s="1"/>
  <c r="K222" i="7" s="1"/>
  <c r="A224" i="7"/>
  <c r="E223" i="7"/>
  <c r="J223" i="7"/>
  <c r="G223" i="7"/>
  <c r="F223" i="7"/>
  <c r="B223" i="7"/>
  <c r="B83" i="5"/>
  <c r="C83" i="5"/>
  <c r="J52" i="3" s="1"/>
  <c r="C224" i="7" l="1"/>
  <c r="D224" i="7" s="1"/>
  <c r="H223" i="7"/>
  <c r="I223" i="7" s="1"/>
  <c r="K223" i="7" s="1"/>
  <c r="A225" i="7"/>
  <c r="F224" i="7"/>
  <c r="B224" i="7"/>
  <c r="J224" i="7"/>
  <c r="G224" i="7"/>
  <c r="E224" i="7"/>
  <c r="K52" i="3"/>
  <c r="F83" i="5" s="1"/>
  <c r="G83" i="5" s="1"/>
  <c r="M52" i="3"/>
  <c r="C225" i="7" l="1"/>
  <c r="D225" i="7" s="1"/>
  <c r="H224" i="7"/>
  <c r="I224" i="7" s="1"/>
  <c r="K224" i="7" s="1"/>
  <c r="A226" i="7"/>
  <c r="J225" i="7"/>
  <c r="B225" i="7"/>
  <c r="F225" i="7"/>
  <c r="E225" i="7"/>
  <c r="G225" i="7"/>
  <c r="L52" i="3"/>
  <c r="O52" i="3" s="1"/>
  <c r="D83" i="5"/>
  <c r="H83" i="5" s="1"/>
  <c r="C226" i="7" l="1"/>
  <c r="D226" i="7" s="1"/>
  <c r="H225" i="7"/>
  <c r="I225" i="7" s="1"/>
  <c r="K225" i="7" s="1"/>
  <c r="A227" i="7"/>
  <c r="J226" i="7"/>
  <c r="B226" i="7"/>
  <c r="E226" i="7"/>
  <c r="F226" i="7"/>
  <c r="G226" i="7"/>
  <c r="N52" i="3"/>
  <c r="I83" i="5"/>
  <c r="A84" i="5" s="1"/>
  <c r="H226" i="7" l="1"/>
  <c r="I226" i="7" s="1"/>
  <c r="K226" i="7" s="1"/>
  <c r="C227" i="7"/>
  <c r="D227" i="7" s="1"/>
  <c r="A228" i="7"/>
  <c r="B227" i="7"/>
  <c r="F227" i="7"/>
  <c r="E227" i="7"/>
  <c r="J227" i="7"/>
  <c r="G227" i="7"/>
  <c r="C84" i="5"/>
  <c r="J53" i="3" s="1"/>
  <c r="B84" i="5"/>
  <c r="C228" i="7" l="1"/>
  <c r="D228" i="7" s="1"/>
  <c r="H227" i="7"/>
  <c r="I227" i="7" s="1"/>
  <c r="K227" i="7" s="1"/>
  <c r="A229" i="7"/>
  <c r="F228" i="7"/>
  <c r="J228" i="7"/>
  <c r="E228" i="7"/>
  <c r="G228" i="7"/>
  <c r="B228" i="7"/>
  <c r="K53" i="3"/>
  <c r="F84" i="5" s="1"/>
  <c r="G84" i="5" s="1"/>
  <c r="M53" i="3"/>
  <c r="C229" i="7" l="1"/>
  <c r="D229" i="7" s="1"/>
  <c r="H228" i="7"/>
  <c r="I228" i="7" s="1"/>
  <c r="K228" i="7" s="1"/>
  <c r="A230" i="7"/>
  <c r="G229" i="7"/>
  <c r="B229" i="7"/>
  <c r="F229" i="7"/>
  <c r="E229" i="7"/>
  <c r="J229" i="7"/>
  <c r="L53" i="3"/>
  <c r="O53" i="3" s="1"/>
  <c r="D84" i="5"/>
  <c r="H84" i="5" s="1"/>
  <c r="C230" i="7" l="1"/>
  <c r="D230" i="7" s="1"/>
  <c r="H229" i="7"/>
  <c r="I229" i="7" s="1"/>
  <c r="K229" i="7" s="1"/>
  <c r="A231" i="7"/>
  <c r="J230" i="7"/>
  <c r="B230" i="7"/>
  <c r="F230" i="7"/>
  <c r="G230" i="7"/>
  <c r="E230" i="7"/>
  <c r="N53" i="3"/>
  <c r="I84" i="5"/>
  <c r="A85" i="5" s="1"/>
  <c r="H230" i="7" l="1"/>
  <c r="I230" i="7" s="1"/>
  <c r="K230" i="7" s="1"/>
  <c r="C231" i="7"/>
  <c r="D231" i="7" s="1"/>
  <c r="A232" i="7"/>
  <c r="G231" i="7"/>
  <c r="E231" i="7"/>
  <c r="J231" i="7"/>
  <c r="F231" i="7"/>
  <c r="B231" i="7"/>
  <c r="B85" i="5"/>
  <c r="C85" i="5"/>
  <c r="J54" i="3" s="1"/>
  <c r="C232" i="7" l="1"/>
  <c r="D232" i="7" s="1"/>
  <c r="H231" i="7"/>
  <c r="I231" i="7" s="1"/>
  <c r="K231" i="7" s="1"/>
  <c r="A233" i="7"/>
  <c r="F232" i="7"/>
  <c r="G232" i="7"/>
  <c r="E232" i="7"/>
  <c r="B232" i="7"/>
  <c r="J232" i="7"/>
  <c r="M54" i="3"/>
  <c r="K54" i="3"/>
  <c r="F85" i="5" s="1"/>
  <c r="G85" i="5" s="1"/>
  <c r="C233" i="7" l="1"/>
  <c r="D233" i="7" s="1"/>
  <c r="H232" i="7"/>
  <c r="I232" i="7" s="1"/>
  <c r="K232" i="7" s="1"/>
  <c r="A234" i="7"/>
  <c r="F233" i="7"/>
  <c r="E233" i="7"/>
  <c r="J233" i="7"/>
  <c r="G233" i="7"/>
  <c r="B233" i="7"/>
  <c r="L54" i="3"/>
  <c r="O54" i="3" s="1"/>
  <c r="D85" i="5"/>
  <c r="H85" i="5" s="1"/>
  <c r="C234" i="7" l="1"/>
  <c r="D234" i="7" s="1"/>
  <c r="H233" i="7"/>
  <c r="I233" i="7" s="1"/>
  <c r="K233" i="7" s="1"/>
  <c r="A235" i="7"/>
  <c r="J234" i="7"/>
  <c r="B234" i="7"/>
  <c r="E234" i="7"/>
  <c r="G234" i="7"/>
  <c r="F234" i="7"/>
  <c r="N54" i="3"/>
  <c r="I85" i="5"/>
  <c r="A86" i="5" s="1"/>
  <c r="C235" i="7" l="1"/>
  <c r="D235" i="7" s="1"/>
  <c r="H234" i="7"/>
  <c r="I234" i="7" s="1"/>
  <c r="K234" i="7" s="1"/>
  <c r="A236" i="7"/>
  <c r="B235" i="7"/>
  <c r="F235" i="7"/>
  <c r="J235" i="7"/>
  <c r="G235" i="7"/>
  <c r="E235" i="7"/>
  <c r="C86" i="5"/>
  <c r="J55" i="3" s="1"/>
  <c r="B86" i="5"/>
  <c r="C236" i="7" l="1"/>
  <c r="D236" i="7" s="1"/>
  <c r="H235" i="7"/>
  <c r="I235" i="7" s="1"/>
  <c r="K235" i="7" s="1"/>
  <c r="A237" i="7"/>
  <c r="F236" i="7"/>
  <c r="J236" i="7"/>
  <c r="B236" i="7"/>
  <c r="G236" i="7"/>
  <c r="E236" i="7"/>
  <c r="K55" i="3"/>
  <c r="F86" i="5" s="1"/>
  <c r="G86" i="5" s="1"/>
  <c r="M55" i="3"/>
  <c r="H236" i="7" l="1"/>
  <c r="I236" i="7" s="1"/>
  <c r="K236" i="7" s="1"/>
  <c r="C237" i="7"/>
  <c r="D237" i="7" s="1"/>
  <c r="A238" i="7"/>
  <c r="B237" i="7"/>
  <c r="E237" i="7"/>
  <c r="G237" i="7"/>
  <c r="F237" i="7"/>
  <c r="J237" i="7"/>
  <c r="L55" i="3"/>
  <c r="O55" i="3" s="1"/>
  <c r="D86" i="5"/>
  <c r="H86" i="5" s="1"/>
  <c r="H237" i="7" l="1"/>
  <c r="I237" i="7" s="1"/>
  <c r="K237" i="7" s="1"/>
  <c r="C238" i="7"/>
  <c r="D238" i="7" s="1"/>
  <c r="A239" i="7"/>
  <c r="J238" i="7"/>
  <c r="B238" i="7"/>
  <c r="F238" i="7"/>
  <c r="E238" i="7"/>
  <c r="G238" i="7"/>
  <c r="N55" i="3"/>
  <c r="I86" i="5"/>
  <c r="A87" i="5" s="1"/>
  <c r="H238" i="7" l="1"/>
  <c r="I238" i="7" s="1"/>
  <c r="K238" i="7" s="1"/>
  <c r="C239" i="7"/>
  <c r="D239" i="7" s="1"/>
  <c r="A240" i="7"/>
  <c r="J239" i="7"/>
  <c r="G239" i="7"/>
  <c r="E239" i="7"/>
  <c r="B239" i="7"/>
  <c r="F239" i="7"/>
  <c r="C87" i="5"/>
  <c r="J56" i="3" s="1"/>
  <c r="B87" i="5"/>
  <c r="C240" i="7" l="1"/>
  <c r="D240" i="7" s="1"/>
  <c r="H239" i="7"/>
  <c r="I239" i="7" s="1"/>
  <c r="K239" i="7" s="1"/>
  <c r="A241" i="7"/>
  <c r="F240" i="7"/>
  <c r="G240" i="7"/>
  <c r="B240" i="7"/>
  <c r="J240" i="7"/>
  <c r="E240" i="7"/>
  <c r="M56" i="3"/>
  <c r="K56" i="3"/>
  <c r="F87" i="5" s="1"/>
  <c r="G87" i="5" s="1"/>
  <c r="C241" i="7" l="1"/>
  <c r="D241" i="7" s="1"/>
  <c r="H240" i="7"/>
  <c r="I240" i="7" s="1"/>
  <c r="K240" i="7" s="1"/>
  <c r="A242" i="7"/>
  <c r="F241" i="7"/>
  <c r="J241" i="7"/>
  <c r="G241" i="7"/>
  <c r="E241" i="7"/>
  <c r="B241" i="7"/>
  <c r="L56" i="3"/>
  <c r="O56" i="3" s="1"/>
  <c r="D87" i="5"/>
  <c r="H87" i="5" s="1"/>
  <c r="C242" i="7" l="1"/>
  <c r="D242" i="7" s="1"/>
  <c r="H241" i="7"/>
  <c r="I241" i="7" s="1"/>
  <c r="K241" i="7" s="1"/>
  <c r="A243" i="7"/>
  <c r="J242" i="7"/>
  <c r="B242" i="7"/>
  <c r="G242" i="7"/>
  <c r="E242" i="7"/>
  <c r="F242" i="7"/>
  <c r="N56" i="3"/>
  <c r="I87" i="5"/>
  <c r="A88" i="5" s="1"/>
  <c r="H242" i="7" l="1"/>
  <c r="C243" i="7"/>
  <c r="D243" i="7" s="1"/>
  <c r="I242" i="7"/>
  <c r="K242" i="7" s="1"/>
  <c r="A244" i="7"/>
  <c r="F243" i="7"/>
  <c r="E243" i="7"/>
  <c r="B243" i="7"/>
  <c r="J243" i="7"/>
  <c r="G243" i="7"/>
  <c r="C88" i="5"/>
  <c r="J57" i="3" s="1"/>
  <c r="B88" i="5"/>
  <c r="H243" i="7" l="1"/>
  <c r="I243" i="7" s="1"/>
  <c r="K243" i="7" s="1"/>
  <c r="C244" i="7"/>
  <c r="D244" i="7" s="1"/>
  <c r="A245" i="7"/>
  <c r="F244" i="7"/>
  <c r="E244" i="7"/>
  <c r="J244" i="7"/>
  <c r="G244" i="7"/>
  <c r="B244" i="7"/>
  <c r="K57" i="3"/>
  <c r="F88" i="5" s="1"/>
  <c r="G88" i="5" s="1"/>
  <c r="M57" i="3"/>
  <c r="H244" i="7" l="1"/>
  <c r="I244" i="7" s="1"/>
  <c r="K244" i="7" s="1"/>
  <c r="C245" i="7"/>
  <c r="D245" i="7" s="1"/>
  <c r="A246" i="7"/>
  <c r="E245" i="7"/>
  <c r="B245" i="7"/>
  <c r="G245" i="7"/>
  <c r="J245" i="7"/>
  <c r="F245" i="7"/>
  <c r="L57" i="3"/>
  <c r="O57" i="3" s="1"/>
  <c r="D88" i="5"/>
  <c r="H88" i="5" s="1"/>
  <c r="H245" i="7" l="1"/>
  <c r="C246" i="7"/>
  <c r="D246" i="7" s="1"/>
  <c r="I245" i="7"/>
  <c r="K245" i="7" s="1"/>
  <c r="A247" i="7"/>
  <c r="J246" i="7"/>
  <c r="B246" i="7"/>
  <c r="F246" i="7"/>
  <c r="E246" i="7"/>
  <c r="G246" i="7"/>
  <c r="N57" i="3"/>
  <c r="I88" i="5"/>
  <c r="A89" i="5" s="1"/>
  <c r="C247" i="7" l="1"/>
  <c r="D247" i="7" s="1"/>
  <c r="H246" i="7"/>
  <c r="I246" i="7" s="1"/>
  <c r="K246" i="7" s="1"/>
  <c r="A248" i="7"/>
  <c r="J247" i="7"/>
  <c r="B247" i="7"/>
  <c r="E247" i="7"/>
  <c r="G247" i="7"/>
  <c r="F247" i="7"/>
  <c r="B89" i="5"/>
  <c r="C89" i="5"/>
  <c r="J58" i="3" s="1"/>
  <c r="C248" i="7" l="1"/>
  <c r="D248" i="7" s="1"/>
  <c r="H247" i="7"/>
  <c r="I247" i="7" s="1"/>
  <c r="K247" i="7" s="1"/>
  <c r="A249" i="7"/>
  <c r="F248" i="7"/>
  <c r="B248" i="7"/>
  <c r="G248" i="7"/>
  <c r="J248" i="7"/>
  <c r="E248" i="7"/>
  <c r="K58" i="3"/>
  <c r="F89" i="5" s="1"/>
  <c r="G89" i="5" s="1"/>
  <c r="M58" i="3"/>
  <c r="C249" i="7" l="1"/>
  <c r="D249" i="7" s="1"/>
  <c r="H248" i="7"/>
  <c r="I248" i="7" s="1"/>
  <c r="K248" i="7" s="1"/>
  <c r="A250" i="7"/>
  <c r="J249" i="7"/>
  <c r="F249" i="7"/>
  <c r="G249" i="7"/>
  <c r="E249" i="7"/>
  <c r="B249" i="7"/>
  <c r="L58" i="3"/>
  <c r="O58" i="3" s="1"/>
  <c r="D89" i="5"/>
  <c r="H89" i="5" s="1"/>
  <c r="C250" i="7" l="1"/>
  <c r="D250" i="7" s="1"/>
  <c r="H249" i="7"/>
  <c r="I249" i="7" s="1"/>
  <c r="K249" i="7" s="1"/>
  <c r="A251" i="7"/>
  <c r="J250" i="7"/>
  <c r="B250" i="7"/>
  <c r="G250" i="7"/>
  <c r="E250" i="7"/>
  <c r="F250" i="7"/>
  <c r="N58" i="3"/>
  <c r="I89" i="5"/>
  <c r="A90" i="5" s="1"/>
  <c r="C251" i="7" l="1"/>
  <c r="D251" i="7" s="1"/>
  <c r="H250" i="7"/>
  <c r="I250" i="7" s="1"/>
  <c r="K250" i="7" s="1"/>
  <c r="A252" i="7"/>
  <c r="F251" i="7"/>
  <c r="G251" i="7"/>
  <c r="J251" i="7"/>
  <c r="B251" i="7"/>
  <c r="E251" i="7"/>
  <c r="C90" i="5"/>
  <c r="J59" i="3" s="1"/>
  <c r="B90" i="5"/>
  <c r="C252" i="7" l="1"/>
  <c r="D252" i="7" s="1"/>
  <c r="H251" i="7"/>
  <c r="I251" i="7" s="1"/>
  <c r="K251" i="7" s="1"/>
  <c r="A253" i="7"/>
  <c r="F252" i="7"/>
  <c r="E252" i="7"/>
  <c r="J252" i="7"/>
  <c r="B252" i="7"/>
  <c r="G252" i="7"/>
  <c r="K59" i="3"/>
  <c r="F90" i="5" s="1"/>
  <c r="G90" i="5" s="1"/>
  <c r="M59" i="3"/>
  <c r="H252" i="7" l="1"/>
  <c r="I252" i="7" s="1"/>
  <c r="K252" i="7" s="1"/>
  <c r="C253" i="7"/>
  <c r="D253" i="7" s="1"/>
  <c r="A254" i="7"/>
  <c r="G253" i="7"/>
  <c r="E253" i="7"/>
  <c r="B253" i="7"/>
  <c r="F253" i="7"/>
  <c r="J253" i="7"/>
  <c r="L59" i="3"/>
  <c r="O59" i="3" s="1"/>
  <c r="D90" i="5"/>
  <c r="H90" i="5" s="1"/>
  <c r="H253" i="7" l="1"/>
  <c r="I253" i="7" s="1"/>
  <c r="K253" i="7" s="1"/>
  <c r="C254" i="7"/>
  <c r="D254" i="7" s="1"/>
  <c r="A255" i="7"/>
  <c r="J254" i="7"/>
  <c r="B254" i="7"/>
  <c r="F254" i="7"/>
  <c r="E254" i="7"/>
  <c r="G254" i="7"/>
  <c r="N59" i="3"/>
  <c r="I90" i="5"/>
  <c r="A91" i="5" s="1"/>
  <c r="C255" i="7" l="1"/>
  <c r="D255" i="7" s="1"/>
  <c r="H254" i="7"/>
  <c r="I254" i="7" s="1"/>
  <c r="K254" i="7" s="1"/>
  <c r="A256" i="7"/>
  <c r="E255" i="7"/>
  <c r="G255" i="7"/>
  <c r="B255" i="7"/>
  <c r="J255" i="7"/>
  <c r="F255" i="7"/>
  <c r="B91" i="5"/>
  <c r="C91" i="5"/>
  <c r="J60" i="3" s="1"/>
  <c r="C256" i="7" l="1"/>
  <c r="D256" i="7" s="1"/>
  <c r="H255" i="7"/>
  <c r="I255" i="7" s="1"/>
  <c r="K255" i="7" s="1"/>
  <c r="A257" i="7"/>
  <c r="F256" i="7"/>
  <c r="B256" i="7"/>
  <c r="G256" i="7"/>
  <c r="J256" i="7"/>
  <c r="E256" i="7"/>
  <c r="M60" i="3"/>
  <c r="K60" i="3"/>
  <c r="F91" i="5" s="1"/>
  <c r="G91" i="5" s="1"/>
  <c r="C257" i="7" l="1"/>
  <c r="D257" i="7" s="1"/>
  <c r="H256" i="7"/>
  <c r="I256" i="7" s="1"/>
  <c r="K256" i="7" s="1"/>
  <c r="A258" i="7"/>
  <c r="J257" i="7"/>
  <c r="G257" i="7"/>
  <c r="F257" i="7"/>
  <c r="E257" i="7"/>
  <c r="B257" i="7"/>
  <c r="L60" i="3"/>
  <c r="O60" i="3" s="1"/>
  <c r="D91" i="5"/>
  <c r="H91" i="5" s="1"/>
  <c r="C258" i="7" l="1"/>
  <c r="D258" i="7" s="1"/>
  <c r="H257" i="7"/>
  <c r="I257" i="7" s="1"/>
  <c r="K257" i="7" s="1"/>
  <c r="A259" i="7"/>
  <c r="J258" i="7"/>
  <c r="B258" i="7"/>
  <c r="E258" i="7"/>
  <c r="G258" i="7"/>
  <c r="F258" i="7"/>
  <c r="N60" i="3"/>
  <c r="I91" i="5"/>
  <c r="A92" i="5" s="1"/>
  <c r="C259" i="7" l="1"/>
  <c r="D259" i="7" s="1"/>
  <c r="H258" i="7"/>
  <c r="I258" i="7" s="1"/>
  <c r="K258" i="7" s="1"/>
  <c r="A260" i="7"/>
  <c r="B259" i="7"/>
  <c r="J259" i="7"/>
  <c r="F259" i="7"/>
  <c r="E259" i="7"/>
  <c r="G259" i="7"/>
  <c r="C92" i="5"/>
  <c r="J61" i="3" s="1"/>
  <c r="B92" i="5"/>
  <c r="H259" i="7" l="1"/>
  <c r="I259" i="7" s="1"/>
  <c r="K259" i="7" s="1"/>
  <c r="C260" i="7"/>
  <c r="D260" i="7" s="1"/>
  <c r="A261" i="7"/>
  <c r="F260" i="7"/>
  <c r="J260" i="7"/>
  <c r="E260" i="7"/>
  <c r="B260" i="7"/>
  <c r="G260" i="7"/>
  <c r="K61" i="3"/>
  <c r="F92" i="5" s="1"/>
  <c r="G92" i="5" s="1"/>
  <c r="M61" i="3"/>
  <c r="C261" i="7" l="1"/>
  <c r="D261" i="7" s="1"/>
  <c r="H260" i="7"/>
  <c r="I260" i="7" s="1"/>
  <c r="K260" i="7" s="1"/>
  <c r="A262" i="7"/>
  <c r="G261" i="7"/>
  <c r="E261" i="7"/>
  <c r="F261" i="7"/>
  <c r="B261" i="7"/>
  <c r="J261" i="7"/>
  <c r="L61" i="3"/>
  <c r="O61" i="3" s="1"/>
  <c r="D92" i="5"/>
  <c r="H92" i="5" s="1"/>
  <c r="C262" i="7" l="1"/>
  <c r="D262" i="7" s="1"/>
  <c r="H261" i="7"/>
  <c r="I261" i="7" s="1"/>
  <c r="K261" i="7" s="1"/>
  <c r="A263" i="7"/>
  <c r="J262" i="7"/>
  <c r="B262" i="7"/>
  <c r="F262" i="7"/>
  <c r="G262" i="7"/>
  <c r="E262" i="7"/>
  <c r="N61" i="3"/>
  <c r="I92" i="5"/>
  <c r="A93" i="5" s="1"/>
  <c r="C263" i="7" l="1"/>
  <c r="D263" i="7" s="1"/>
  <c r="H262" i="7"/>
  <c r="I262" i="7" s="1"/>
  <c r="K262" i="7" s="1"/>
  <c r="A264" i="7"/>
  <c r="G263" i="7"/>
  <c r="E263" i="7"/>
  <c r="J263" i="7"/>
  <c r="B263" i="7"/>
  <c r="F263" i="7"/>
  <c r="C93" i="5"/>
  <c r="J62" i="3" s="1"/>
  <c r="B93" i="5"/>
  <c r="H263" i="7" l="1"/>
  <c r="I263" i="7" s="1"/>
  <c r="K263" i="7" s="1"/>
  <c r="C264" i="7"/>
  <c r="D264" i="7" s="1"/>
  <c r="A265" i="7"/>
  <c r="F264" i="7"/>
  <c r="G264" i="7"/>
  <c r="B264" i="7"/>
  <c r="E264" i="7"/>
  <c r="J264" i="7"/>
  <c r="M62" i="3"/>
  <c r="K62" i="3"/>
  <c r="F93" i="5" s="1"/>
  <c r="G93" i="5" s="1"/>
  <c r="H264" i="7" l="1"/>
  <c r="I264" i="7" s="1"/>
  <c r="K264" i="7" s="1"/>
  <c r="C265" i="7"/>
  <c r="D265" i="7" s="1"/>
  <c r="A266" i="7"/>
  <c r="F265" i="7"/>
  <c r="E265" i="7"/>
  <c r="J265" i="7"/>
  <c r="G265" i="7"/>
  <c r="B265" i="7"/>
  <c r="L62" i="3"/>
  <c r="O62" i="3" s="1"/>
  <c r="D93" i="5"/>
  <c r="H93" i="5" s="1"/>
  <c r="C266" i="7" l="1"/>
  <c r="D266" i="7" s="1"/>
  <c r="H265" i="7"/>
  <c r="I265" i="7" s="1"/>
  <c r="K265" i="7" s="1"/>
  <c r="A267" i="7"/>
  <c r="J266" i="7"/>
  <c r="B266" i="7"/>
  <c r="E266" i="7"/>
  <c r="G266" i="7"/>
  <c r="F266" i="7"/>
  <c r="N62" i="3"/>
  <c r="I93" i="5"/>
  <c r="A94" i="5" s="1"/>
  <c r="C267" i="7" l="1"/>
  <c r="D267" i="7" s="1"/>
  <c r="H266" i="7"/>
  <c r="I266" i="7" s="1"/>
  <c r="K266" i="7" s="1"/>
  <c r="A268" i="7"/>
  <c r="B267" i="7"/>
  <c r="F267" i="7"/>
  <c r="G267" i="7"/>
  <c r="E267" i="7"/>
  <c r="J267" i="7"/>
  <c r="B94" i="5"/>
  <c r="C94" i="5"/>
  <c r="J63" i="3" s="1"/>
  <c r="H267" i="7" l="1"/>
  <c r="I267" i="7" s="1"/>
  <c r="K267" i="7" s="1"/>
  <c r="C268" i="7"/>
  <c r="D268" i="7" s="1"/>
  <c r="A269" i="7"/>
  <c r="F268" i="7"/>
  <c r="J268" i="7"/>
  <c r="B268" i="7"/>
  <c r="G268" i="7"/>
  <c r="E268" i="7"/>
  <c r="K63" i="3"/>
  <c r="F94" i="5" s="1"/>
  <c r="G94" i="5" s="1"/>
  <c r="M63" i="3"/>
  <c r="C269" i="7" l="1"/>
  <c r="D269" i="7" s="1"/>
  <c r="H268" i="7"/>
  <c r="I268" i="7" s="1"/>
  <c r="K268" i="7" s="1"/>
  <c r="A270" i="7"/>
  <c r="B269" i="7"/>
  <c r="J269" i="7"/>
  <c r="G269" i="7"/>
  <c r="E269" i="7"/>
  <c r="F269" i="7"/>
  <c r="L63" i="3"/>
  <c r="O63" i="3" s="1"/>
  <c r="D94" i="5"/>
  <c r="H94" i="5" s="1"/>
  <c r="C270" i="7" l="1"/>
  <c r="D270" i="7" s="1"/>
  <c r="H269" i="7"/>
  <c r="I269" i="7" s="1"/>
  <c r="K269" i="7" s="1"/>
  <c r="A271" i="7"/>
  <c r="J270" i="7"/>
  <c r="B270" i="7"/>
  <c r="G270" i="7"/>
  <c r="F270" i="7"/>
  <c r="E270" i="7"/>
  <c r="N63" i="3"/>
  <c r="I94" i="5"/>
  <c r="A95" i="5" s="1"/>
  <c r="C271" i="7" l="1"/>
  <c r="D271" i="7" s="1"/>
  <c r="H270" i="7"/>
  <c r="I270" i="7" s="1"/>
  <c r="K270" i="7" s="1"/>
  <c r="A272" i="7"/>
  <c r="J271" i="7"/>
  <c r="G271" i="7"/>
  <c r="E271" i="7"/>
  <c r="F271" i="7"/>
  <c r="B271" i="7"/>
  <c r="C95" i="5"/>
  <c r="J64" i="3" s="1"/>
  <c r="B95" i="5"/>
  <c r="C272" i="7" l="1"/>
  <c r="D272" i="7" s="1"/>
  <c r="H271" i="7"/>
  <c r="I271" i="7" s="1"/>
  <c r="K271" i="7" s="1"/>
  <c r="A273" i="7"/>
  <c r="F272" i="7"/>
  <c r="G272" i="7"/>
  <c r="E272" i="7"/>
  <c r="J272" i="7"/>
  <c r="B272" i="7"/>
  <c r="M64" i="3"/>
  <c r="K64" i="3"/>
  <c r="F95" i="5" s="1"/>
  <c r="G95" i="5" s="1"/>
  <c r="C273" i="7" l="1"/>
  <c r="D273" i="7" s="1"/>
  <c r="H272" i="7"/>
  <c r="I272" i="7" s="1"/>
  <c r="K272" i="7" s="1"/>
  <c r="A274" i="7"/>
  <c r="F273" i="7"/>
  <c r="J273" i="7"/>
  <c r="G273" i="7"/>
  <c r="B273" i="7"/>
  <c r="E273" i="7"/>
  <c r="L64" i="3"/>
  <c r="O64" i="3" s="1"/>
  <c r="D95" i="5"/>
  <c r="H95" i="5" s="1"/>
  <c r="C274" i="7" l="1"/>
  <c r="D274" i="7" s="1"/>
  <c r="H273" i="7"/>
  <c r="I273" i="7" s="1"/>
  <c r="K273" i="7" s="1"/>
  <c r="A275" i="7"/>
  <c r="J274" i="7"/>
  <c r="B274" i="7"/>
  <c r="G274" i="7"/>
  <c r="E274" i="7"/>
  <c r="F274" i="7"/>
  <c r="N64" i="3"/>
  <c r="I95" i="5"/>
  <c r="A96" i="5" s="1"/>
  <c r="C275" i="7" l="1"/>
  <c r="D275" i="7" s="1"/>
  <c r="H274" i="7"/>
  <c r="I274" i="7" s="1"/>
  <c r="K274" i="7" s="1"/>
  <c r="F275" i="7"/>
  <c r="B275" i="7"/>
  <c r="A276" i="7"/>
  <c r="G275" i="7"/>
  <c r="J275" i="7"/>
  <c r="E275" i="7"/>
  <c r="C96" i="5"/>
  <c r="J65" i="3" s="1"/>
  <c r="B96" i="5"/>
  <c r="C276" i="7" l="1"/>
  <c r="D276" i="7" s="1"/>
  <c r="H275" i="7"/>
  <c r="I275" i="7" s="1"/>
  <c r="K275" i="7" s="1"/>
  <c r="A277" i="7"/>
  <c r="F276" i="7"/>
  <c r="E276" i="7"/>
  <c r="B276" i="7"/>
  <c r="G276" i="7"/>
  <c r="J276" i="7"/>
  <c r="K65" i="3"/>
  <c r="F96" i="5" s="1"/>
  <c r="G96" i="5" s="1"/>
  <c r="M65" i="3"/>
  <c r="C277" i="7" l="1"/>
  <c r="D277" i="7" s="1"/>
  <c r="H276" i="7"/>
  <c r="I276" i="7" s="1"/>
  <c r="K276" i="7" s="1"/>
  <c r="B277" i="7"/>
  <c r="E277" i="7"/>
  <c r="A278" i="7"/>
  <c r="F277" i="7"/>
  <c r="G277" i="7"/>
  <c r="J277" i="7"/>
  <c r="L65" i="3"/>
  <c r="O65" i="3" s="1"/>
  <c r="D96" i="5"/>
  <c r="H96" i="5" s="1"/>
  <c r="C278" i="7" l="1"/>
  <c r="D278" i="7" s="1"/>
  <c r="H277" i="7"/>
  <c r="I277" i="7" s="1"/>
  <c r="K277" i="7" s="1"/>
  <c r="F278" i="7"/>
  <c r="E278" i="7"/>
  <c r="G278" i="7"/>
  <c r="J278" i="7"/>
  <c r="B278" i="7"/>
  <c r="A279" i="7"/>
  <c r="N65" i="3"/>
  <c r="I96" i="5"/>
  <c r="A97" i="5" s="1"/>
  <c r="H278" i="7" l="1"/>
  <c r="I278" i="7" s="1"/>
  <c r="K278" i="7" s="1"/>
  <c r="C279" i="7"/>
  <c r="D279" i="7" s="1"/>
  <c r="A280" i="7"/>
  <c r="J279" i="7"/>
  <c r="B279" i="7"/>
  <c r="G279" i="7"/>
  <c r="E279" i="7"/>
  <c r="F279" i="7"/>
  <c r="B97" i="5"/>
  <c r="C97" i="5"/>
  <c r="J66" i="3" s="1"/>
  <c r="C280" i="7" l="1"/>
  <c r="D280" i="7" s="1"/>
  <c r="H279" i="7"/>
  <c r="I279" i="7" s="1"/>
  <c r="K279" i="7" s="1"/>
  <c r="G280" i="7"/>
  <c r="A281" i="7"/>
  <c r="E280" i="7"/>
  <c r="J280" i="7"/>
  <c r="F280" i="7"/>
  <c r="B280" i="7"/>
  <c r="M66" i="3"/>
  <c r="K66" i="3"/>
  <c r="F97" i="5" s="1"/>
  <c r="G97" i="5" s="1"/>
  <c r="C281" i="7" l="1"/>
  <c r="D281" i="7" s="1"/>
  <c r="H280" i="7"/>
  <c r="I280" i="7" s="1"/>
  <c r="K280" i="7" s="1"/>
  <c r="B281" i="7"/>
  <c r="F281" i="7"/>
  <c r="J281" i="7"/>
  <c r="A282" i="7"/>
  <c r="E281" i="7"/>
  <c r="H281" i="7" s="1"/>
  <c r="G281" i="7"/>
  <c r="L66" i="3"/>
  <c r="O66" i="3" s="1"/>
  <c r="D97" i="5"/>
  <c r="H97" i="5" s="1"/>
  <c r="C282" i="7" l="1"/>
  <c r="D282" i="7" s="1"/>
  <c r="I281" i="7"/>
  <c r="K281" i="7" s="1"/>
  <c r="B282" i="7"/>
  <c r="J282" i="7"/>
  <c r="F282" i="7"/>
  <c r="G282" i="7"/>
  <c r="E282" i="7"/>
  <c r="A283" i="7"/>
  <c r="N66" i="3"/>
  <c r="I97" i="5"/>
  <c r="A98" i="5" s="1"/>
  <c r="C283" i="7" l="1"/>
  <c r="D283" i="7" s="1"/>
  <c r="H282" i="7"/>
  <c r="I282" i="7" s="1"/>
  <c r="K282" i="7" s="1"/>
  <c r="E283" i="7"/>
  <c r="A284" i="7"/>
  <c r="B283" i="7"/>
  <c r="G283" i="7"/>
  <c r="J283" i="7"/>
  <c r="F283" i="7"/>
  <c r="C98" i="5"/>
  <c r="J67" i="3" s="1"/>
  <c r="B98" i="5"/>
  <c r="H283" i="7" l="1"/>
  <c r="I283" i="7" s="1"/>
  <c r="K283" i="7" s="1"/>
  <c r="C284" i="7"/>
  <c r="D284" i="7" s="1"/>
  <c r="G284" i="7"/>
  <c r="J284" i="7"/>
  <c r="F284" i="7"/>
  <c r="E284" i="7"/>
  <c r="A285" i="7"/>
  <c r="B284" i="7"/>
  <c r="K67" i="3"/>
  <c r="F98" i="5" s="1"/>
  <c r="G98" i="5" s="1"/>
  <c r="M67" i="3"/>
  <c r="C285" i="7" l="1"/>
  <c r="D285" i="7" s="1"/>
  <c r="H284" i="7"/>
  <c r="I284" i="7" s="1"/>
  <c r="K284" i="7" s="1"/>
  <c r="J285" i="7"/>
  <c r="G285" i="7"/>
  <c r="E285" i="7"/>
  <c r="B285" i="7"/>
  <c r="F285" i="7"/>
  <c r="A286" i="7"/>
  <c r="L67" i="3"/>
  <c r="O67" i="3" s="1"/>
  <c r="D98" i="5"/>
  <c r="H98" i="5" s="1"/>
  <c r="C286" i="7" l="1"/>
  <c r="D286" i="7" s="1"/>
  <c r="H285" i="7"/>
  <c r="K285" i="7" s="1"/>
  <c r="J286" i="7"/>
  <c r="B286" i="7"/>
  <c r="A287" i="7"/>
  <c r="F286" i="7"/>
  <c r="E286" i="7"/>
  <c r="G286" i="7"/>
  <c r="N67" i="3"/>
  <c r="I98" i="5"/>
  <c r="A99" i="5" s="1"/>
  <c r="C287" i="7" l="1"/>
  <c r="D287" i="7" s="1"/>
  <c r="H286" i="7"/>
  <c r="K286" i="7" s="1"/>
  <c r="F287" i="7"/>
  <c r="B287" i="7"/>
  <c r="G287" i="7"/>
  <c r="E287" i="7"/>
  <c r="J287" i="7"/>
  <c r="A288" i="7"/>
  <c r="C99" i="5"/>
  <c r="J68" i="3" s="1"/>
  <c r="B99" i="5"/>
  <c r="C288" i="7" l="1"/>
  <c r="D288" i="7" s="1"/>
  <c r="H287" i="7"/>
  <c r="K287" i="7" s="1"/>
  <c r="B288" i="7"/>
  <c r="G288" i="7"/>
  <c r="A289" i="7"/>
  <c r="E288" i="7"/>
  <c r="J288" i="7"/>
  <c r="F288" i="7"/>
  <c r="K68" i="3"/>
  <c r="F99" i="5" s="1"/>
  <c r="G99" i="5" s="1"/>
  <c r="M68" i="3"/>
  <c r="C289" i="7" l="1"/>
  <c r="D289" i="7" s="1"/>
  <c r="H288" i="7"/>
  <c r="K288" i="7" s="1"/>
  <c r="J289" i="7"/>
  <c r="A290" i="7"/>
  <c r="G289" i="7"/>
  <c r="F289" i="7"/>
  <c r="B289" i="7"/>
  <c r="E289" i="7"/>
  <c r="L68" i="3"/>
  <c r="O68" i="3" s="1"/>
  <c r="D99" i="5"/>
  <c r="H99" i="5" s="1"/>
  <c r="H289" i="7" l="1"/>
  <c r="K289" i="7" s="1"/>
  <c r="C290" i="7"/>
  <c r="D290" i="7" s="1"/>
  <c r="A291" i="7"/>
  <c r="E290" i="7"/>
  <c r="B290" i="7"/>
  <c r="J290" i="7"/>
  <c r="F290" i="7"/>
  <c r="G290" i="7"/>
  <c r="N68" i="3"/>
  <c r="I99" i="5"/>
  <c r="A100" i="5" s="1"/>
  <c r="C291" i="7" l="1"/>
  <c r="D291" i="7" s="1"/>
  <c r="H290" i="7"/>
  <c r="K290" i="7" s="1"/>
  <c r="G291" i="7"/>
  <c r="E291" i="7"/>
  <c r="A292" i="7"/>
  <c r="F291" i="7"/>
  <c r="J291" i="7"/>
  <c r="B291" i="7"/>
  <c r="C100" i="5"/>
  <c r="J69" i="3" s="1"/>
  <c r="B100" i="5"/>
  <c r="H291" i="7" l="1"/>
  <c r="K291" i="7" s="1"/>
  <c r="C292" i="7"/>
  <c r="D292" i="7" s="1"/>
  <c r="A293" i="7"/>
  <c r="J292" i="7"/>
  <c r="G292" i="7"/>
  <c r="F292" i="7"/>
  <c r="B292" i="7"/>
  <c r="E292" i="7"/>
  <c r="K69" i="3"/>
  <c r="F100" i="5" s="1"/>
  <c r="G100" i="5" s="1"/>
  <c r="M69" i="3"/>
  <c r="C293" i="7" l="1"/>
  <c r="D293" i="7" s="1"/>
  <c r="H292" i="7"/>
  <c r="K292" i="7" s="1"/>
  <c r="J293" i="7"/>
  <c r="G293" i="7"/>
  <c r="E293" i="7"/>
  <c r="F293" i="7"/>
  <c r="A294" i="7"/>
  <c r="B293" i="7"/>
  <c r="L69" i="3"/>
  <c r="O69" i="3" s="1"/>
  <c r="D100" i="5"/>
  <c r="H100" i="5" s="1"/>
  <c r="C294" i="7" l="1"/>
  <c r="D294" i="7" s="1"/>
  <c r="H293" i="7"/>
  <c r="K293" i="7" s="1"/>
  <c r="F294" i="7"/>
  <c r="E294" i="7"/>
  <c r="J294" i="7"/>
  <c r="B294" i="7"/>
  <c r="A295" i="7"/>
  <c r="G294" i="7"/>
  <c r="N69" i="3"/>
  <c r="I100" i="5"/>
  <c r="A101" i="5" s="1"/>
  <c r="C295" i="7" l="1"/>
  <c r="D295" i="7" s="1"/>
  <c r="H294" i="7"/>
  <c r="I294" i="7" s="1"/>
  <c r="K294" i="7" s="1"/>
  <c r="J295" i="7"/>
  <c r="F295" i="7"/>
  <c r="B295" i="7"/>
  <c r="E295" i="7"/>
  <c r="G295" i="7"/>
  <c r="A296" i="7"/>
  <c r="C101" i="5"/>
  <c r="J70" i="3" s="1"/>
  <c r="B101" i="5"/>
  <c r="H295" i="7" l="1"/>
  <c r="I295" i="7" s="1"/>
  <c r="K295" i="7" s="1"/>
  <c r="C296" i="7"/>
  <c r="D296" i="7" s="1"/>
  <c r="J296" i="7"/>
  <c r="F296" i="7"/>
  <c r="G296" i="7"/>
  <c r="A297" i="7"/>
  <c r="E296" i="7"/>
  <c r="B296" i="7"/>
  <c r="M70" i="3"/>
  <c r="K70" i="3"/>
  <c r="F101" i="5" s="1"/>
  <c r="G101" i="5" s="1"/>
  <c r="C297" i="7" l="1"/>
  <c r="D297" i="7" s="1"/>
  <c r="H296" i="7"/>
  <c r="I296" i="7" s="1"/>
  <c r="K296" i="7" s="1"/>
  <c r="A298" i="7"/>
  <c r="J297" i="7"/>
  <c r="E297" i="7"/>
  <c r="G297" i="7"/>
  <c r="F297" i="7"/>
  <c r="B297" i="7"/>
  <c r="L70" i="3"/>
  <c r="O70" i="3" s="1"/>
  <c r="D101" i="5"/>
  <c r="H101" i="5" s="1"/>
  <c r="C298" i="7" l="1"/>
  <c r="D298" i="7" s="1"/>
  <c r="H297" i="7"/>
  <c r="I297" i="7" s="1"/>
  <c r="K297" i="7" s="1"/>
  <c r="E298" i="7"/>
  <c r="J298" i="7"/>
  <c r="F298" i="7"/>
  <c r="B298" i="7"/>
  <c r="G298" i="7"/>
  <c r="A299" i="7"/>
  <c r="N70" i="3"/>
  <c r="I101" i="5"/>
  <c r="A102" i="5" s="1"/>
  <c r="C299" i="7" l="1"/>
  <c r="D299" i="7" s="1"/>
  <c r="H298" i="7"/>
  <c r="I298" i="7" s="1"/>
  <c r="K298" i="7" s="1"/>
  <c r="E299" i="7"/>
  <c r="B299" i="7"/>
  <c r="A300" i="7"/>
  <c r="J299" i="7"/>
  <c r="G299" i="7"/>
  <c r="F299" i="7"/>
  <c r="C102" i="5"/>
  <c r="J71" i="3" s="1"/>
  <c r="B102" i="5"/>
  <c r="C300" i="7" l="1"/>
  <c r="D300" i="7" s="1"/>
  <c r="H299" i="7"/>
  <c r="I299" i="7" s="1"/>
  <c r="K299" i="7" s="1"/>
  <c r="F300" i="7"/>
  <c r="B300" i="7"/>
  <c r="G300" i="7"/>
  <c r="E300" i="7"/>
  <c r="A301" i="7"/>
  <c r="J300" i="7"/>
  <c r="K71" i="3"/>
  <c r="F102" i="5" s="1"/>
  <c r="G102" i="5" s="1"/>
  <c r="M71" i="3"/>
  <c r="C301" i="7" l="1"/>
  <c r="D301" i="7" s="1"/>
  <c r="H300" i="7"/>
  <c r="I300" i="7" s="1"/>
  <c r="K300" i="7" s="1"/>
  <c r="B301" i="7"/>
  <c r="G301" i="7"/>
  <c r="E301" i="7"/>
  <c r="J301" i="7"/>
  <c r="F301" i="7"/>
  <c r="A302" i="7"/>
  <c r="L71" i="3"/>
  <c r="O71" i="3" s="1"/>
  <c r="D102" i="5"/>
  <c r="H102" i="5" s="1"/>
  <c r="C302" i="7" l="1"/>
  <c r="D302" i="7" s="1"/>
  <c r="H301" i="7"/>
  <c r="I301" i="7" s="1"/>
  <c r="K301" i="7" s="1"/>
  <c r="E302" i="7"/>
  <c r="G302" i="7"/>
  <c r="B302" i="7"/>
  <c r="J302" i="7"/>
  <c r="A303" i="7"/>
  <c r="F302" i="7"/>
  <c r="N71" i="3"/>
  <c r="I102" i="5"/>
  <c r="A103" i="5" s="1"/>
  <c r="C303" i="7" l="1"/>
  <c r="D303" i="7" s="1"/>
  <c r="H302" i="7"/>
  <c r="I302" i="7" s="1"/>
  <c r="K302" i="7" s="1"/>
  <c r="A304" i="7"/>
  <c r="B303" i="7"/>
  <c r="G303" i="7"/>
  <c r="E303" i="7"/>
  <c r="J303" i="7"/>
  <c r="F303" i="7"/>
  <c r="C103" i="5"/>
  <c r="J72" i="3" s="1"/>
  <c r="B103" i="5"/>
  <c r="H303" i="7" l="1"/>
  <c r="C304" i="7"/>
  <c r="D304" i="7" s="1"/>
  <c r="I303" i="7"/>
  <c r="K303" i="7" s="1"/>
  <c r="E304" i="7"/>
  <c r="G304" i="7"/>
  <c r="B304" i="7"/>
  <c r="A305" i="7"/>
  <c r="F304" i="7"/>
  <c r="J304" i="7"/>
  <c r="M72" i="3"/>
  <c r="K72" i="3"/>
  <c r="F103" i="5" s="1"/>
  <c r="G103" i="5" s="1"/>
  <c r="C305" i="7" l="1"/>
  <c r="D305" i="7" s="1"/>
  <c r="H304" i="7"/>
  <c r="I304" i="7" s="1"/>
  <c r="K304" i="7" s="1"/>
  <c r="E305" i="7"/>
  <c r="F305" i="7"/>
  <c r="A306" i="7"/>
  <c r="B305" i="7"/>
  <c r="G305" i="7"/>
  <c r="J305" i="7"/>
  <c r="L72" i="3"/>
  <c r="O72" i="3" s="1"/>
  <c r="D103" i="5"/>
  <c r="H103" i="5" s="1"/>
  <c r="H305" i="7" l="1"/>
  <c r="C306" i="7"/>
  <c r="D306" i="7" s="1"/>
  <c r="I305" i="7"/>
  <c r="K305" i="7" s="1"/>
  <c r="B306" i="7"/>
  <c r="F306" i="7"/>
  <c r="G306" i="7"/>
  <c r="J306" i="7"/>
  <c r="E306" i="7"/>
  <c r="A307" i="7"/>
  <c r="N72" i="3"/>
  <c r="I103" i="5"/>
  <c r="A104" i="5" s="1"/>
  <c r="C307" i="7" l="1"/>
  <c r="D307" i="7" s="1"/>
  <c r="H306" i="7"/>
  <c r="I306" i="7" s="1"/>
  <c r="K306" i="7" s="1"/>
  <c r="A308" i="7"/>
  <c r="J307" i="7"/>
  <c r="F307" i="7"/>
  <c r="B307" i="7"/>
  <c r="G307" i="7"/>
  <c r="E307" i="7"/>
  <c r="B104" i="5"/>
  <c r="C104" i="5"/>
  <c r="J73" i="3" s="1"/>
  <c r="C308" i="7" l="1"/>
  <c r="D308" i="7" s="1"/>
  <c r="H307" i="7"/>
  <c r="I307" i="7" s="1"/>
  <c r="K307" i="7" s="1"/>
  <c r="F308" i="7"/>
  <c r="E308" i="7"/>
  <c r="B308" i="7"/>
  <c r="J308" i="7"/>
  <c r="A309" i="7"/>
  <c r="G308" i="7"/>
  <c r="K73" i="3"/>
  <c r="F104" i="5" s="1"/>
  <c r="G104" i="5" s="1"/>
  <c r="M73" i="3"/>
  <c r="C309" i="7" l="1"/>
  <c r="D309" i="7" s="1"/>
  <c r="H308" i="7"/>
  <c r="I308" i="7" s="1"/>
  <c r="K308" i="7" s="1"/>
  <c r="J309" i="7"/>
  <c r="E309" i="7"/>
  <c r="G309" i="7"/>
  <c r="B309" i="7"/>
  <c r="F309" i="7"/>
  <c r="A310" i="7"/>
  <c r="L73" i="3"/>
  <c r="O73" i="3" s="1"/>
  <c r="D104" i="5"/>
  <c r="H104" i="5" s="1"/>
  <c r="C310" i="7" l="1"/>
  <c r="D310" i="7" s="1"/>
  <c r="H309" i="7"/>
  <c r="I309" i="7"/>
  <c r="K309" i="7" s="1"/>
  <c r="F310" i="7"/>
  <c r="E310" i="7"/>
  <c r="J310" i="7"/>
  <c r="A311" i="7"/>
  <c r="G310" i="7"/>
  <c r="B310" i="7"/>
  <c r="N73" i="3"/>
  <c r="I104" i="5"/>
  <c r="A105" i="5" s="1"/>
  <c r="C311" i="7" l="1"/>
  <c r="D311" i="7" s="1"/>
  <c r="H310" i="7"/>
  <c r="I310" i="7" s="1"/>
  <c r="K310" i="7" s="1"/>
  <c r="E311" i="7"/>
  <c r="J311" i="7"/>
  <c r="A312" i="7"/>
  <c r="F311" i="7"/>
  <c r="B311" i="7"/>
  <c r="G311" i="7"/>
  <c r="B105" i="5"/>
  <c r="C105" i="5"/>
  <c r="J74" i="3" s="1"/>
  <c r="C312" i="7" l="1"/>
  <c r="D312" i="7" s="1"/>
  <c r="H311" i="7"/>
  <c r="I311" i="7"/>
  <c r="K311" i="7" s="1"/>
  <c r="B312" i="7"/>
  <c r="E312" i="7"/>
  <c r="J312" i="7"/>
  <c r="F312" i="7"/>
  <c r="G312" i="7"/>
  <c r="A313" i="7"/>
  <c r="K74" i="3"/>
  <c r="F105" i="5" s="1"/>
  <c r="G105" i="5" s="1"/>
  <c r="M74" i="3"/>
  <c r="C313" i="7" l="1"/>
  <c r="D313" i="7" s="1"/>
  <c r="H312" i="7"/>
  <c r="I312" i="7" s="1"/>
  <c r="K312" i="7" s="1"/>
  <c r="J313" i="7"/>
  <c r="G313" i="7"/>
  <c r="F313" i="7"/>
  <c r="B313" i="7"/>
  <c r="A314" i="7"/>
  <c r="E313" i="7"/>
  <c r="L74" i="3"/>
  <c r="O74" i="3" s="1"/>
  <c r="D105" i="5"/>
  <c r="H105" i="5" s="1"/>
  <c r="C314" i="7" l="1"/>
  <c r="D314" i="7" s="1"/>
  <c r="H313" i="7"/>
  <c r="I313" i="7" s="1"/>
  <c r="K313" i="7" s="1"/>
  <c r="J314" i="7"/>
  <c r="B314" i="7"/>
  <c r="F314" i="7"/>
  <c r="G314" i="7"/>
  <c r="E314" i="7"/>
  <c r="A315" i="7"/>
  <c r="N74" i="3"/>
  <c r="I105" i="5"/>
  <c r="A106" i="5" s="1"/>
  <c r="C315" i="7" l="1"/>
  <c r="D315" i="7" s="1"/>
  <c r="H314" i="7"/>
  <c r="I314" i="7" s="1"/>
  <c r="K314" i="7" s="1"/>
  <c r="A316" i="7"/>
  <c r="F315" i="7"/>
  <c r="E315" i="7"/>
  <c r="B315" i="7"/>
  <c r="J315" i="7"/>
  <c r="G315" i="7"/>
  <c r="C106" i="5"/>
  <c r="J75" i="3" s="1"/>
  <c r="B106" i="5"/>
  <c r="C316" i="7" l="1"/>
  <c r="D316" i="7" s="1"/>
  <c r="H315" i="7"/>
  <c r="I315" i="7" s="1"/>
  <c r="K315" i="7" s="1"/>
  <c r="B316" i="7"/>
  <c r="G316" i="7"/>
  <c r="J316" i="7"/>
  <c r="E316" i="7"/>
  <c r="F316" i="7"/>
  <c r="A317" i="7"/>
  <c r="K75" i="3"/>
  <c r="F106" i="5" s="1"/>
  <c r="G106" i="5" s="1"/>
  <c r="M75" i="3"/>
  <c r="C317" i="7" l="1"/>
  <c r="D317" i="7" s="1"/>
  <c r="H316" i="7"/>
  <c r="I316" i="7" s="1"/>
  <c r="K316" i="7" s="1"/>
  <c r="J317" i="7"/>
  <c r="A318" i="7"/>
  <c r="E317" i="7"/>
  <c r="G317" i="7"/>
  <c r="B317" i="7"/>
  <c r="F317" i="7"/>
  <c r="L75" i="3"/>
  <c r="O75" i="3" s="1"/>
  <c r="D106" i="5"/>
  <c r="H106" i="5" s="1"/>
  <c r="C318" i="7" l="1"/>
  <c r="D318" i="7" s="1"/>
  <c r="H317" i="7"/>
  <c r="I317" i="7" s="1"/>
  <c r="K317" i="7" s="1"/>
  <c r="J318" i="7"/>
  <c r="F318" i="7"/>
  <c r="B318" i="7"/>
  <c r="E318" i="7"/>
  <c r="A319" i="7"/>
  <c r="G318" i="7"/>
  <c r="N75" i="3"/>
  <c r="I106" i="5"/>
  <c r="A107" i="5" s="1"/>
  <c r="C319" i="7" l="1"/>
  <c r="D319" i="7" s="1"/>
  <c r="H318" i="7"/>
  <c r="I318" i="7" s="1"/>
  <c r="K318" i="7" s="1"/>
  <c r="J319" i="7"/>
  <c r="B319" i="7"/>
  <c r="E319" i="7"/>
  <c r="G319" i="7"/>
  <c r="A320" i="7"/>
  <c r="F319" i="7"/>
  <c r="B107" i="5"/>
  <c r="C107" i="5"/>
  <c r="J76" i="3" s="1"/>
  <c r="C320" i="7" l="1"/>
  <c r="D320" i="7" s="1"/>
  <c r="H319" i="7"/>
  <c r="I319" i="7" s="1"/>
  <c r="K319" i="7" s="1"/>
  <c r="G320" i="7"/>
  <c r="A321" i="7"/>
  <c r="B320" i="7"/>
  <c r="J320" i="7"/>
  <c r="F320" i="7"/>
  <c r="E320" i="7"/>
  <c r="M76" i="3"/>
  <c r="K76" i="3"/>
  <c r="F107" i="5" s="1"/>
  <c r="G107" i="5" s="1"/>
  <c r="C321" i="7" l="1"/>
  <c r="D321" i="7" s="1"/>
  <c r="H320" i="7"/>
  <c r="I320" i="7" s="1"/>
  <c r="K320" i="7" s="1"/>
  <c r="A322" i="7"/>
  <c r="G321" i="7"/>
  <c r="B321" i="7"/>
  <c r="F321" i="7"/>
  <c r="E321" i="7"/>
  <c r="J321" i="7"/>
  <c r="L76" i="3"/>
  <c r="O76" i="3" s="1"/>
  <c r="D107" i="5"/>
  <c r="H107" i="5" s="1"/>
  <c r="C322" i="7" l="1"/>
  <c r="D322" i="7" s="1"/>
  <c r="H321" i="7"/>
  <c r="I321" i="7" s="1"/>
  <c r="K321" i="7" s="1"/>
  <c r="G322" i="7"/>
  <c r="F322" i="7"/>
  <c r="E322" i="7"/>
  <c r="B322" i="7"/>
  <c r="J322" i="7"/>
  <c r="A323" i="7"/>
  <c r="N76" i="3"/>
  <c r="I107" i="5"/>
  <c r="A108" i="5" s="1"/>
  <c r="C323" i="7" l="1"/>
  <c r="D323" i="7" s="1"/>
  <c r="H322" i="7"/>
  <c r="I322" i="7" s="1"/>
  <c r="K322" i="7" s="1"/>
  <c r="F323" i="7"/>
  <c r="G323" i="7"/>
  <c r="A324" i="7"/>
  <c r="J323" i="7"/>
  <c r="E323" i="7"/>
  <c r="B323" i="7"/>
  <c r="C108" i="5"/>
  <c r="J77" i="3" s="1"/>
  <c r="B108" i="5"/>
  <c r="C324" i="7" l="1"/>
  <c r="D324" i="7" s="1"/>
  <c r="H323" i="7"/>
  <c r="I323" i="7" s="1"/>
  <c r="K323" i="7" s="1"/>
  <c r="J324" i="7"/>
  <c r="A325" i="7"/>
  <c r="G324" i="7"/>
  <c r="F324" i="7"/>
  <c r="E324" i="7"/>
  <c r="B324" i="7"/>
  <c r="M77" i="3"/>
  <c r="K77" i="3"/>
  <c r="F108" i="5" s="1"/>
  <c r="G108" i="5" s="1"/>
  <c r="C325" i="7" l="1"/>
  <c r="D325" i="7" s="1"/>
  <c r="H324" i="7"/>
  <c r="I324" i="7" s="1"/>
  <c r="K324" i="7" s="1"/>
  <c r="G325" i="7"/>
  <c r="F325" i="7"/>
  <c r="E325" i="7"/>
  <c r="J325" i="7"/>
  <c r="A326" i="7"/>
  <c r="B325" i="7"/>
  <c r="L77" i="3"/>
  <c r="O77" i="3" s="1"/>
  <c r="D108" i="5"/>
  <c r="H108" i="5" s="1"/>
  <c r="C326" i="7" l="1"/>
  <c r="D326" i="7" s="1"/>
  <c r="H325" i="7"/>
  <c r="I325" i="7" s="1"/>
  <c r="K325" i="7" s="1"/>
  <c r="B326" i="7"/>
  <c r="G326" i="7"/>
  <c r="A327" i="7"/>
  <c r="E326" i="7"/>
  <c r="J326" i="7"/>
  <c r="F326" i="7"/>
  <c r="N77" i="3"/>
  <c r="I108" i="5"/>
  <c r="A109" i="5" s="1"/>
  <c r="C327" i="7" l="1"/>
  <c r="D327" i="7" s="1"/>
  <c r="H326" i="7"/>
  <c r="I326" i="7" s="1"/>
  <c r="K326" i="7" s="1"/>
  <c r="F327" i="7"/>
  <c r="J327" i="7"/>
  <c r="E327" i="7"/>
  <c r="B327" i="7"/>
  <c r="G327" i="7"/>
  <c r="A328" i="7"/>
  <c r="C109" i="5"/>
  <c r="J78" i="3" s="1"/>
  <c r="B109" i="5"/>
  <c r="C328" i="7" l="1"/>
  <c r="D328" i="7" s="1"/>
  <c r="H327" i="7"/>
  <c r="I327" i="7" s="1"/>
  <c r="K327" i="7" s="1"/>
  <c r="A329" i="7"/>
  <c r="F328" i="7"/>
  <c r="J328" i="7"/>
  <c r="G328" i="7"/>
  <c r="B328" i="7"/>
  <c r="E328" i="7"/>
  <c r="K78" i="3"/>
  <c r="F109" i="5" s="1"/>
  <c r="G109" i="5" s="1"/>
  <c r="M78" i="3"/>
  <c r="C329" i="7" l="1"/>
  <c r="D329" i="7" s="1"/>
  <c r="H328" i="7"/>
  <c r="I328" i="7" s="1"/>
  <c r="K328" i="7" s="1"/>
  <c r="G329" i="7"/>
  <c r="F329" i="7"/>
  <c r="A330" i="7"/>
  <c r="E329" i="7"/>
  <c r="J329" i="7"/>
  <c r="B329" i="7"/>
  <c r="L78" i="3"/>
  <c r="O78" i="3" s="1"/>
  <c r="D109" i="5"/>
  <c r="H109" i="5" s="1"/>
  <c r="H329" i="7" l="1"/>
  <c r="C330" i="7"/>
  <c r="D330" i="7" s="1"/>
  <c r="I329" i="7"/>
  <c r="K329" i="7" s="1"/>
  <c r="G330" i="7"/>
  <c r="F330" i="7"/>
  <c r="E330" i="7"/>
  <c r="J330" i="7"/>
  <c r="A331" i="7"/>
  <c r="B330" i="7"/>
  <c r="N78" i="3"/>
  <c r="I109" i="5"/>
  <c r="A110" i="5" s="1"/>
  <c r="H330" i="7" l="1"/>
  <c r="C331" i="7"/>
  <c r="D331" i="7" s="1"/>
  <c r="I330" i="7"/>
  <c r="K330" i="7" s="1"/>
  <c r="J331" i="7"/>
  <c r="E331" i="7"/>
  <c r="F331" i="7"/>
  <c r="G331" i="7"/>
  <c r="B331" i="7"/>
  <c r="A332" i="7"/>
  <c r="C110" i="5"/>
  <c r="J79" i="3" s="1"/>
  <c r="B110" i="5"/>
  <c r="C332" i="7" l="1"/>
  <c r="D332" i="7" s="1"/>
  <c r="H331" i="7"/>
  <c r="I331" i="7" s="1"/>
  <c r="K331" i="7" s="1"/>
  <c r="A333" i="7"/>
  <c r="B332" i="7"/>
  <c r="J332" i="7"/>
  <c r="F332" i="7"/>
  <c r="G332" i="7"/>
  <c r="E332" i="7"/>
  <c r="K79" i="3"/>
  <c r="F110" i="5" s="1"/>
  <c r="G110" i="5" s="1"/>
  <c r="M79" i="3"/>
  <c r="C333" i="7" l="1"/>
  <c r="D333" i="7" s="1"/>
  <c r="H332" i="7"/>
  <c r="I332" i="7" s="1"/>
  <c r="K332" i="7" s="1"/>
  <c r="F333" i="7"/>
  <c r="G333" i="7"/>
  <c r="E333" i="7"/>
  <c r="A334" i="7"/>
  <c r="B333" i="7"/>
  <c r="J333" i="7"/>
  <c r="L79" i="3"/>
  <c r="O79" i="3" s="1"/>
  <c r="D110" i="5"/>
  <c r="H110" i="5" s="1"/>
  <c r="C334" i="7" l="1"/>
  <c r="D334" i="7" s="1"/>
  <c r="H333" i="7"/>
  <c r="I333" i="7" s="1"/>
  <c r="K333" i="7" s="1"/>
  <c r="F334" i="7"/>
  <c r="E334" i="7"/>
  <c r="J334" i="7"/>
  <c r="B334" i="7"/>
  <c r="G334" i="7"/>
  <c r="A335" i="7"/>
  <c r="N79" i="3"/>
  <c r="I110" i="5"/>
  <c r="A111" i="5" s="1"/>
  <c r="H334" i="7" l="1"/>
  <c r="C335" i="7"/>
  <c r="D335" i="7" s="1"/>
  <c r="I334" i="7"/>
  <c r="K334" i="7" s="1"/>
  <c r="E335" i="7"/>
  <c r="A336" i="7"/>
  <c r="J335" i="7"/>
  <c r="B335" i="7"/>
  <c r="F335" i="7"/>
  <c r="G335" i="7"/>
  <c r="C111" i="5"/>
  <c r="J80" i="3" s="1"/>
  <c r="B111" i="5"/>
  <c r="C336" i="7" l="1"/>
  <c r="D336" i="7" s="1"/>
  <c r="H335" i="7"/>
  <c r="I335" i="7" s="1"/>
  <c r="K335" i="7" s="1"/>
  <c r="G336" i="7"/>
  <c r="A337" i="7"/>
  <c r="E336" i="7"/>
  <c r="J336" i="7"/>
  <c r="F336" i="7"/>
  <c r="B336" i="7"/>
  <c r="K80" i="3"/>
  <c r="F111" i="5" s="1"/>
  <c r="G111" i="5" s="1"/>
  <c r="M80" i="3"/>
  <c r="H336" i="7" l="1"/>
  <c r="C337" i="7"/>
  <c r="D337" i="7" s="1"/>
  <c r="I336" i="7"/>
  <c r="K336" i="7" s="1"/>
  <c r="A338" i="7"/>
  <c r="B337" i="7"/>
  <c r="G337" i="7"/>
  <c r="F337" i="7"/>
  <c r="J337" i="7"/>
  <c r="E337" i="7"/>
  <c r="L80" i="3"/>
  <c r="O80" i="3" s="1"/>
  <c r="D111" i="5"/>
  <c r="H111" i="5" s="1"/>
  <c r="C338" i="7" l="1"/>
  <c r="D338" i="7" s="1"/>
  <c r="H337" i="7"/>
  <c r="I337" i="7" s="1"/>
  <c r="K337" i="7" s="1"/>
  <c r="A339" i="7"/>
  <c r="F338" i="7"/>
  <c r="E338" i="7"/>
  <c r="G338" i="7"/>
  <c r="B338" i="7"/>
  <c r="J338" i="7"/>
  <c r="N80" i="3"/>
  <c r="I111" i="5"/>
  <c r="A112" i="5" s="1"/>
  <c r="C339" i="7" l="1"/>
  <c r="D339" i="7" s="1"/>
  <c r="H338" i="7"/>
  <c r="I338" i="7" s="1"/>
  <c r="K338" i="7" s="1"/>
  <c r="F339" i="7"/>
  <c r="G339" i="7"/>
  <c r="J339" i="7"/>
  <c r="B339" i="7"/>
  <c r="E339" i="7"/>
  <c r="A340" i="7"/>
  <c r="B112" i="5"/>
  <c r="C112" i="5"/>
  <c r="J81" i="3" s="1"/>
  <c r="C340" i="7" l="1"/>
  <c r="D340" i="7" s="1"/>
  <c r="H339" i="7"/>
  <c r="I339" i="7" s="1"/>
  <c r="K339" i="7" s="1"/>
  <c r="G340" i="7"/>
  <c r="B340" i="7"/>
  <c r="F340" i="7"/>
  <c r="J340" i="7"/>
  <c r="A341" i="7"/>
  <c r="E340" i="7"/>
  <c r="K81" i="3"/>
  <c r="F112" i="5" s="1"/>
  <c r="G112" i="5" s="1"/>
  <c r="M81" i="3"/>
  <c r="C341" i="7" l="1"/>
  <c r="D341" i="7" s="1"/>
  <c r="H340" i="7"/>
  <c r="I340" i="7" s="1"/>
  <c r="K340" i="7" s="1"/>
  <c r="B341" i="7"/>
  <c r="A342" i="7"/>
  <c r="E341" i="7"/>
  <c r="G341" i="7"/>
  <c r="F341" i="7"/>
  <c r="J341" i="7"/>
  <c r="L81" i="3"/>
  <c r="O81" i="3" s="1"/>
  <c r="D112" i="5"/>
  <c r="H112" i="5" s="1"/>
  <c r="C342" i="7" l="1"/>
  <c r="D342" i="7" s="1"/>
  <c r="H341" i="7"/>
  <c r="I341" i="7" s="1"/>
  <c r="K341" i="7" s="1"/>
  <c r="E342" i="7"/>
  <c r="F342" i="7"/>
  <c r="A343" i="7"/>
  <c r="J342" i="7"/>
  <c r="B342" i="7"/>
  <c r="G342" i="7"/>
  <c r="N81" i="3"/>
  <c r="I112" i="5"/>
  <c r="A113" i="5" s="1"/>
  <c r="C343" i="7" l="1"/>
  <c r="D343" i="7" s="1"/>
  <c r="H342" i="7"/>
  <c r="I342" i="7" s="1"/>
  <c r="K342" i="7" s="1"/>
  <c r="F343" i="7"/>
  <c r="J343" i="7"/>
  <c r="A344" i="7"/>
  <c r="B343" i="7"/>
  <c r="E343" i="7"/>
  <c r="G343" i="7"/>
  <c r="B113" i="5"/>
  <c r="C113" i="5"/>
  <c r="J82" i="3" s="1"/>
  <c r="C344" i="7" l="1"/>
  <c r="D344" i="7" s="1"/>
  <c r="H343" i="7"/>
  <c r="I343" i="7" s="1"/>
  <c r="K343" i="7" s="1"/>
  <c r="F344" i="7"/>
  <c r="G344" i="7"/>
  <c r="J344" i="7"/>
  <c r="A345" i="7"/>
  <c r="B344" i="7"/>
  <c r="E344" i="7"/>
  <c r="M82" i="3"/>
  <c r="K82" i="3"/>
  <c r="F113" i="5" s="1"/>
  <c r="G113" i="5" s="1"/>
  <c r="C345" i="7" l="1"/>
  <c r="D345" i="7" s="1"/>
  <c r="H344" i="7"/>
  <c r="I344" i="7" s="1"/>
  <c r="K344" i="7" s="1"/>
  <c r="F345" i="7"/>
  <c r="A346" i="7"/>
  <c r="J345" i="7"/>
  <c r="B345" i="7"/>
  <c r="E345" i="7"/>
  <c r="G345" i="7"/>
  <c r="L82" i="3"/>
  <c r="O82" i="3" s="1"/>
  <c r="D113" i="5"/>
  <c r="H113" i="5" s="1"/>
  <c r="H345" i="7" l="1"/>
  <c r="C346" i="7"/>
  <c r="D346" i="7" s="1"/>
  <c r="I345" i="7"/>
  <c r="K345" i="7" s="1"/>
  <c r="A347" i="7"/>
  <c r="B346" i="7"/>
  <c r="J346" i="7"/>
  <c r="E346" i="7"/>
  <c r="F346" i="7"/>
  <c r="G346" i="7"/>
  <c r="N82" i="3"/>
  <c r="I113" i="5"/>
  <c r="A114" i="5" s="1"/>
  <c r="C347" i="7" l="1"/>
  <c r="D347" i="7" s="1"/>
  <c r="H346" i="7"/>
  <c r="I346" i="7" s="1"/>
  <c r="K346" i="7" s="1"/>
  <c r="E347" i="7"/>
  <c r="A348" i="7"/>
  <c r="F347" i="7"/>
  <c r="B347" i="7"/>
  <c r="J347" i="7"/>
  <c r="G347" i="7"/>
  <c r="B114" i="5"/>
  <c r="C114" i="5"/>
  <c r="J83" i="3" s="1"/>
  <c r="C348" i="7" l="1"/>
  <c r="D348" i="7" s="1"/>
  <c r="H347" i="7"/>
  <c r="I347" i="7" s="1"/>
  <c r="K347" i="7" s="1"/>
  <c r="F348" i="7"/>
  <c r="J348" i="7"/>
  <c r="E348" i="7"/>
  <c r="A349" i="7"/>
  <c r="B348" i="7"/>
  <c r="G348" i="7"/>
  <c r="K83" i="3"/>
  <c r="F114" i="5" s="1"/>
  <c r="G114" i="5" s="1"/>
  <c r="M83" i="3"/>
  <c r="C349" i="7" l="1"/>
  <c r="D349" i="7" s="1"/>
  <c r="H348" i="7"/>
  <c r="I348" i="7" s="1"/>
  <c r="K348" i="7" s="1"/>
  <c r="B349" i="7"/>
  <c r="G349" i="7"/>
  <c r="J349" i="7"/>
  <c r="E349" i="7"/>
  <c r="A350" i="7"/>
  <c r="F349" i="7"/>
  <c r="L83" i="3"/>
  <c r="O83" i="3" s="1"/>
  <c r="D114" i="5"/>
  <c r="H114" i="5" s="1"/>
  <c r="C350" i="7" l="1"/>
  <c r="D350" i="7" s="1"/>
  <c r="H349" i="7"/>
  <c r="I349" i="7" s="1"/>
  <c r="K349" i="7" s="1"/>
  <c r="E350" i="7"/>
  <c r="J350" i="7"/>
  <c r="A351" i="7"/>
  <c r="B350" i="7"/>
  <c r="G350" i="7"/>
  <c r="F350" i="7"/>
  <c r="N83" i="3"/>
  <c r="I114" i="5"/>
  <c r="A115" i="5" s="1"/>
  <c r="C351" i="7" l="1"/>
  <c r="D351" i="7" s="1"/>
  <c r="H350" i="7"/>
  <c r="I350" i="7" s="1"/>
  <c r="K350" i="7" s="1"/>
  <c r="A352" i="7"/>
  <c r="J351" i="7"/>
  <c r="B351" i="7"/>
  <c r="G351" i="7"/>
  <c r="F351" i="7"/>
  <c r="E351" i="7"/>
  <c r="B115" i="5"/>
  <c r="C115" i="5"/>
  <c r="J84" i="3" s="1"/>
  <c r="C352" i="7" l="1"/>
  <c r="D352" i="7" s="1"/>
  <c r="H351" i="7"/>
  <c r="K351" i="7" s="1"/>
  <c r="J352" i="7"/>
  <c r="G352" i="7"/>
  <c r="E352" i="7"/>
  <c r="A353" i="7"/>
  <c r="B352" i="7"/>
  <c r="F352" i="7"/>
  <c r="K84" i="3"/>
  <c r="F115" i="5" s="1"/>
  <c r="G115" i="5" s="1"/>
  <c r="M84" i="3"/>
  <c r="C353" i="7" l="1"/>
  <c r="D353" i="7" s="1"/>
  <c r="H352" i="7"/>
  <c r="I352" i="7" s="1"/>
  <c r="K352" i="7" s="1"/>
  <c r="E353" i="7"/>
  <c r="J353" i="7"/>
  <c r="A354" i="7"/>
  <c r="G353" i="7"/>
  <c r="B353" i="7"/>
  <c r="F353" i="7"/>
  <c r="L84" i="3"/>
  <c r="O84" i="3" s="1"/>
  <c r="D115" i="5"/>
  <c r="H115" i="5" s="1"/>
  <c r="H353" i="7" l="1"/>
  <c r="C354" i="7"/>
  <c r="D354" i="7" s="1"/>
  <c r="I353" i="7"/>
  <c r="K353" i="7" s="1"/>
  <c r="A355" i="7"/>
  <c r="J354" i="7"/>
  <c r="G354" i="7"/>
  <c r="F354" i="7"/>
  <c r="E354" i="7"/>
  <c r="B354" i="7"/>
  <c r="N84" i="3"/>
  <c r="I115" i="5"/>
  <c r="A116" i="5" s="1"/>
  <c r="H354" i="7" l="1"/>
  <c r="C355" i="7"/>
  <c r="D355" i="7" s="1"/>
  <c r="I354" i="7"/>
  <c r="K354" i="7" s="1"/>
  <c r="F355" i="7"/>
  <c r="J355" i="7"/>
  <c r="E355" i="7"/>
  <c r="B355" i="7"/>
  <c r="G355" i="7"/>
  <c r="A356" i="7"/>
  <c r="B116" i="5"/>
  <c r="C116" i="5"/>
  <c r="J85" i="3" s="1"/>
  <c r="H355" i="7" l="1"/>
  <c r="C356" i="7"/>
  <c r="D356" i="7" s="1"/>
  <c r="I355" i="7"/>
  <c r="K355" i="7" s="1"/>
  <c r="G356" i="7"/>
  <c r="B356" i="7"/>
  <c r="F356" i="7"/>
  <c r="A357" i="7"/>
  <c r="J356" i="7"/>
  <c r="E356" i="7"/>
  <c r="M85" i="3"/>
  <c r="K85" i="3"/>
  <c r="F116" i="5" s="1"/>
  <c r="G116" i="5" s="1"/>
  <c r="C357" i="7" l="1"/>
  <c r="D357" i="7" s="1"/>
  <c r="H356" i="7"/>
  <c r="I356" i="7" s="1"/>
  <c r="K356" i="7" s="1"/>
  <c r="G357" i="7"/>
  <c r="J357" i="7"/>
  <c r="A358" i="7"/>
  <c r="E357" i="7"/>
  <c r="F357" i="7"/>
  <c r="B357" i="7"/>
  <c r="L85" i="3"/>
  <c r="O85" i="3" s="1"/>
  <c r="D116" i="5"/>
  <c r="H116" i="5" s="1"/>
  <c r="C358" i="7" l="1"/>
  <c r="D358" i="7" s="1"/>
  <c r="H357" i="7"/>
  <c r="I357" i="7" s="1"/>
  <c r="K357" i="7" s="1"/>
  <c r="A359" i="7"/>
  <c r="G358" i="7"/>
  <c r="E358" i="7"/>
  <c r="F358" i="7"/>
  <c r="J358" i="7"/>
  <c r="B358" i="7"/>
  <c r="N85" i="3"/>
  <c r="I116" i="5"/>
  <c r="A117" i="5" s="1"/>
  <c r="C359" i="7" l="1"/>
  <c r="D359" i="7" s="1"/>
  <c r="H358" i="7"/>
  <c r="I358" i="7" s="1"/>
  <c r="K358" i="7" s="1"/>
  <c r="B359" i="7"/>
  <c r="F359" i="7"/>
  <c r="G359" i="7"/>
  <c r="E359" i="7"/>
  <c r="J359" i="7"/>
  <c r="A360" i="7"/>
  <c r="C117" i="5"/>
  <c r="J86" i="3" s="1"/>
  <c r="B117" i="5"/>
  <c r="C360" i="7" l="1"/>
  <c r="D360" i="7" s="1"/>
  <c r="H359" i="7"/>
  <c r="I359" i="7" s="1"/>
  <c r="K359" i="7" s="1"/>
  <c r="G360" i="7"/>
  <c r="E360" i="7"/>
  <c r="A361" i="7"/>
  <c r="J360" i="7"/>
  <c r="B360" i="7"/>
  <c r="F360" i="7"/>
  <c r="M86" i="3"/>
  <c r="K86" i="3"/>
  <c r="F117" i="5" s="1"/>
  <c r="G117" i="5" s="1"/>
  <c r="C361" i="7" l="1"/>
  <c r="D361" i="7" s="1"/>
  <c r="H360" i="7"/>
  <c r="I360" i="7" s="1"/>
  <c r="K360" i="7" s="1"/>
  <c r="J361" i="7"/>
  <c r="A362" i="7"/>
  <c r="E361" i="7"/>
  <c r="F361" i="7"/>
  <c r="G361" i="7"/>
  <c r="B361" i="7"/>
  <c r="L86" i="3"/>
  <c r="O86" i="3" s="1"/>
  <c r="D117" i="5"/>
  <c r="H117" i="5" s="1"/>
  <c r="C362" i="7" l="1"/>
  <c r="D362" i="7" s="1"/>
  <c r="H361" i="7"/>
  <c r="I361" i="7" s="1"/>
  <c r="K361" i="7" s="1"/>
  <c r="F362" i="7"/>
  <c r="J362" i="7"/>
  <c r="A363" i="7"/>
  <c r="B362" i="7"/>
  <c r="G362" i="7"/>
  <c r="E362" i="7"/>
  <c r="N86" i="3"/>
  <c r="I117" i="5"/>
  <c r="A118" i="5" s="1"/>
  <c r="H362" i="7" l="1"/>
  <c r="I362" i="7" s="1"/>
  <c r="K362" i="7" s="1"/>
  <c r="C363" i="7"/>
  <c r="D363" i="7" s="1"/>
  <c r="J363" i="7"/>
  <c r="G363" i="7"/>
  <c r="A364" i="7"/>
  <c r="E363" i="7"/>
  <c r="B363" i="7"/>
  <c r="F363" i="7"/>
  <c r="B118" i="5"/>
  <c r="C118" i="5"/>
  <c r="J87" i="3" s="1"/>
  <c r="C364" i="7" l="1"/>
  <c r="D364" i="7" s="1"/>
  <c r="H363" i="7"/>
  <c r="I363" i="7" s="1"/>
  <c r="K363" i="7" s="1"/>
  <c r="J364" i="7"/>
  <c r="E364" i="7"/>
  <c r="A365" i="7"/>
  <c r="F364" i="7"/>
  <c r="G364" i="7"/>
  <c r="B364" i="7"/>
  <c r="K87" i="3"/>
  <c r="F118" i="5" s="1"/>
  <c r="G118" i="5" s="1"/>
  <c r="M87" i="3"/>
  <c r="C365" i="7" l="1"/>
  <c r="D365" i="7" s="1"/>
  <c r="H364" i="7"/>
  <c r="I364" i="7" s="1"/>
  <c r="K364" i="7" s="1"/>
  <c r="J365" i="7"/>
  <c r="F365" i="7"/>
  <c r="A366" i="7"/>
  <c r="G365" i="7"/>
  <c r="E365" i="7"/>
  <c r="B365" i="7"/>
  <c r="L87" i="3"/>
  <c r="O87" i="3" s="1"/>
  <c r="D118" i="5"/>
  <c r="H118" i="5" s="1"/>
  <c r="C366" i="7" l="1"/>
  <c r="H366" i="7" s="1"/>
  <c r="H365" i="7"/>
  <c r="I365" i="7" s="1"/>
  <c r="K365" i="7" s="1"/>
  <c r="F366" i="7"/>
  <c r="E366" i="7"/>
  <c r="B366" i="7"/>
  <c r="A367" i="7"/>
  <c r="J366" i="7"/>
  <c r="G366" i="7"/>
  <c r="N87" i="3"/>
  <c r="I118" i="5"/>
  <c r="A119" i="5" s="1"/>
  <c r="D366" i="7" l="1"/>
  <c r="I366" i="7" s="1"/>
  <c r="K366" i="7" s="1"/>
  <c r="C367" i="7"/>
  <c r="D367" i="7" s="1"/>
  <c r="E367" i="7"/>
  <c r="J367" i="7"/>
  <c r="F367" i="7"/>
  <c r="A368" i="7"/>
  <c r="B367" i="7"/>
  <c r="G367" i="7"/>
  <c r="B119" i="5"/>
  <c r="C119" i="5"/>
  <c r="J88" i="3" s="1"/>
  <c r="C368" i="7" l="1"/>
  <c r="D368" i="7" s="1"/>
  <c r="H367" i="7"/>
  <c r="I367" i="7" s="1"/>
  <c r="K367" i="7" s="1"/>
  <c r="E368" i="7"/>
  <c r="G368" i="7"/>
  <c r="B368" i="7"/>
  <c r="A369" i="7"/>
  <c r="F368" i="7"/>
  <c r="J368" i="7"/>
  <c r="M88" i="3"/>
  <c r="K88" i="3"/>
  <c r="F119" i="5" s="1"/>
  <c r="G119" i="5" s="1"/>
  <c r="C369" i="7" l="1"/>
  <c r="D369" i="7" s="1"/>
  <c r="H368" i="7"/>
  <c r="I368" i="7" s="1"/>
  <c r="K368" i="7" s="1"/>
  <c r="E369" i="7"/>
  <c r="G369" i="7"/>
  <c r="J369" i="7"/>
  <c r="A370" i="7"/>
  <c r="B369" i="7"/>
  <c r="F369" i="7"/>
  <c r="L88" i="3"/>
  <c r="O88" i="3" s="1"/>
  <c r="D119" i="5"/>
  <c r="H119" i="5" s="1"/>
  <c r="H369" i="7" l="1"/>
  <c r="I369" i="7" s="1"/>
  <c r="K369" i="7" s="1"/>
  <c r="C370" i="7"/>
  <c r="D370" i="7" s="1"/>
  <c r="B370" i="7"/>
  <c r="G370" i="7"/>
  <c r="F370" i="7"/>
  <c r="E370" i="7"/>
  <c r="A371" i="7"/>
  <c r="J370" i="7"/>
  <c r="N88" i="3"/>
  <c r="I119" i="5"/>
  <c r="A120" i="5" s="1"/>
  <c r="C371" i="7" l="1"/>
  <c r="D371" i="7" s="1"/>
  <c r="H370" i="7"/>
  <c r="I370" i="7" s="1"/>
  <c r="K370" i="7" s="1"/>
  <c r="A372" i="7"/>
  <c r="G371" i="7"/>
  <c r="J371" i="7"/>
  <c r="F371" i="7"/>
  <c r="B371" i="7"/>
  <c r="E371" i="7"/>
  <c r="C120" i="5"/>
  <c r="J89" i="3" s="1"/>
  <c r="B120" i="5"/>
  <c r="C372" i="7" l="1"/>
  <c r="D372" i="7" s="1"/>
  <c r="H371" i="7"/>
  <c r="I371" i="7" s="1"/>
  <c r="K371" i="7" s="1"/>
  <c r="G372" i="7"/>
  <c r="F372" i="7"/>
  <c r="E372" i="7"/>
  <c r="J372" i="7"/>
  <c r="A373" i="7"/>
  <c r="B372" i="7"/>
  <c r="M89" i="3"/>
  <c r="K89" i="3"/>
  <c r="F120" i="5" s="1"/>
  <c r="G120" i="5" s="1"/>
  <c r="H372" i="7" l="1"/>
  <c r="C373" i="7"/>
  <c r="D373" i="7" s="1"/>
  <c r="I372" i="7"/>
  <c r="K372" i="7" s="1"/>
  <c r="F373" i="7"/>
  <c r="G373" i="7"/>
  <c r="A374" i="7"/>
  <c r="B373" i="7"/>
  <c r="J373" i="7"/>
  <c r="E373" i="7"/>
  <c r="L89" i="3"/>
  <c r="O89" i="3" s="1"/>
  <c r="D120" i="5"/>
  <c r="H120" i="5" s="1"/>
  <c r="C374" i="7" l="1"/>
  <c r="D374" i="7" s="1"/>
  <c r="H373" i="7"/>
  <c r="I373" i="7" s="1"/>
  <c r="K373" i="7" s="1"/>
  <c r="A375" i="7"/>
  <c r="J374" i="7"/>
  <c r="B374" i="7"/>
  <c r="G374" i="7"/>
  <c r="E374" i="7"/>
  <c r="F374" i="7"/>
  <c r="N89" i="3"/>
  <c r="I120" i="5"/>
  <c r="A121" i="5" s="1"/>
  <c r="C375" i="7" l="1"/>
  <c r="D375" i="7" s="1"/>
  <c r="H374" i="7"/>
  <c r="I374" i="7" s="1"/>
  <c r="K374" i="7" s="1"/>
  <c r="A376" i="7"/>
  <c r="B375" i="7"/>
  <c r="J375" i="7"/>
  <c r="F375" i="7"/>
  <c r="G375" i="7"/>
  <c r="E375" i="7"/>
  <c r="B121" i="5"/>
  <c r="C121" i="5"/>
  <c r="J90" i="3" s="1"/>
  <c r="C376" i="7" l="1"/>
  <c r="D376" i="7" s="1"/>
  <c r="H375" i="7"/>
  <c r="I375" i="7" s="1"/>
  <c r="K375" i="7" s="1"/>
  <c r="B376" i="7"/>
  <c r="A377" i="7"/>
  <c r="E376" i="7"/>
  <c r="J376" i="7"/>
  <c r="G376" i="7"/>
  <c r="F376" i="7"/>
  <c r="M90" i="3"/>
  <c r="K90" i="3"/>
  <c r="F121" i="5" s="1"/>
  <c r="G121" i="5" s="1"/>
  <c r="C377" i="7" l="1"/>
  <c r="D377" i="7" s="1"/>
  <c r="H376" i="7"/>
  <c r="I376" i="7" s="1"/>
  <c r="K376" i="7" s="1"/>
  <c r="F377" i="7"/>
  <c r="E377" i="7"/>
  <c r="A378" i="7"/>
  <c r="G377" i="7"/>
  <c r="B377" i="7"/>
  <c r="J377" i="7"/>
  <c r="L90" i="3"/>
  <c r="O90" i="3" s="1"/>
  <c r="D121" i="5"/>
  <c r="H121" i="5" s="1"/>
  <c r="C378" i="7" l="1"/>
  <c r="D378" i="7" s="1"/>
  <c r="H377" i="7"/>
  <c r="I377" i="7" s="1"/>
  <c r="K377" i="7" s="1"/>
  <c r="E378" i="7"/>
  <c r="B378" i="7"/>
  <c r="F378" i="7"/>
  <c r="J378" i="7"/>
  <c r="G378" i="7"/>
  <c r="A379" i="7"/>
  <c r="N90" i="3"/>
  <c r="I121" i="5"/>
  <c r="A122" i="5" s="1"/>
  <c r="C379" i="7" l="1"/>
  <c r="D379" i="7" s="1"/>
  <c r="H378" i="7"/>
  <c r="I378" i="7" s="1"/>
  <c r="K378" i="7" s="1"/>
  <c r="E379" i="7"/>
  <c r="J379" i="7"/>
  <c r="A380" i="7"/>
  <c r="B379" i="7"/>
  <c r="G379" i="7"/>
  <c r="F379" i="7"/>
  <c r="B122" i="5"/>
  <c r="C122" i="5"/>
  <c r="J91" i="3" s="1"/>
  <c r="C380" i="7" l="1"/>
  <c r="D380" i="7" s="1"/>
  <c r="H379" i="7"/>
  <c r="I379" i="7" s="1"/>
  <c r="K379" i="7" s="1"/>
  <c r="B380" i="7"/>
  <c r="J380" i="7"/>
  <c r="F380" i="7"/>
  <c r="A381" i="7"/>
  <c r="G380" i="7"/>
  <c r="E380" i="7"/>
  <c r="M91" i="3"/>
  <c r="K91" i="3"/>
  <c r="F122" i="5" s="1"/>
  <c r="G122" i="5" s="1"/>
  <c r="C381" i="7" l="1"/>
  <c r="D381" i="7" s="1"/>
  <c r="H380" i="7"/>
  <c r="I380" i="7" s="1"/>
  <c r="K380" i="7" s="1"/>
  <c r="J381" i="7"/>
  <c r="G381" i="7"/>
  <c r="F381" i="7"/>
  <c r="B381" i="7"/>
  <c r="E381" i="7"/>
  <c r="A382" i="7"/>
  <c r="L91" i="3"/>
  <c r="O91" i="3" s="1"/>
  <c r="D122" i="5"/>
  <c r="H122" i="5" s="1"/>
  <c r="C382" i="7" l="1"/>
  <c r="D382" i="7" s="1"/>
  <c r="H381" i="7"/>
  <c r="I381" i="7" s="1"/>
  <c r="K381" i="7" s="1"/>
  <c r="J382" i="7"/>
  <c r="G382" i="7"/>
  <c r="F382" i="7"/>
  <c r="B382" i="7"/>
  <c r="A383" i="7"/>
  <c r="E382" i="7"/>
  <c r="N91" i="3"/>
  <c r="I122" i="5"/>
  <c r="A123" i="5" s="1"/>
  <c r="C383" i="7" l="1"/>
  <c r="D383" i="7" s="1"/>
  <c r="H382" i="7"/>
  <c r="I382" i="7" s="1"/>
  <c r="K382" i="7" s="1"/>
  <c r="F383" i="7"/>
  <c r="A384" i="7"/>
  <c r="J383" i="7"/>
  <c r="G383" i="7"/>
  <c r="B383" i="7"/>
  <c r="E383" i="7"/>
  <c r="B123" i="5"/>
  <c r="C123" i="5"/>
  <c r="J92" i="3" s="1"/>
  <c r="C384" i="7" l="1"/>
  <c r="D384" i="7" s="1"/>
  <c r="H383" i="7"/>
  <c r="I383" i="7" s="1"/>
  <c r="K383" i="7" s="1"/>
  <c r="J384" i="7"/>
  <c r="G384" i="7"/>
  <c r="E384" i="7"/>
  <c r="H384" i="7" s="1"/>
  <c r="F384" i="7"/>
  <c r="B384" i="7"/>
  <c r="A385" i="7"/>
  <c r="M92" i="3"/>
  <c r="K92" i="3"/>
  <c r="F123" i="5" s="1"/>
  <c r="G123" i="5" s="1"/>
  <c r="C385" i="7" l="1"/>
  <c r="D385" i="7" s="1"/>
  <c r="I384" i="7"/>
  <c r="K384" i="7" s="1"/>
  <c r="J385" i="7"/>
  <c r="G385" i="7"/>
  <c r="B385" i="7"/>
  <c r="A386" i="7"/>
  <c r="E385" i="7"/>
  <c r="F385" i="7"/>
  <c r="L92" i="3"/>
  <c r="O92" i="3" s="1"/>
  <c r="D123" i="5"/>
  <c r="H123" i="5" s="1"/>
  <c r="C386" i="7" l="1"/>
  <c r="D386" i="7" s="1"/>
  <c r="H385" i="7"/>
  <c r="I385" i="7" s="1"/>
  <c r="K385" i="7" s="1"/>
  <c r="A387" i="7"/>
  <c r="G386" i="7"/>
  <c r="J386" i="7"/>
  <c r="F386" i="7"/>
  <c r="B386" i="7"/>
  <c r="E386" i="7"/>
  <c r="N92" i="3"/>
  <c r="I123" i="5"/>
  <c r="A124" i="5" s="1"/>
  <c r="C387" i="7" l="1"/>
  <c r="D387" i="7" s="1"/>
  <c r="H386" i="7"/>
  <c r="I386" i="7" s="1"/>
  <c r="K386" i="7" s="1"/>
  <c r="F387" i="7"/>
  <c r="G387" i="7"/>
  <c r="E387" i="7"/>
  <c r="A388" i="7"/>
  <c r="B387" i="7"/>
  <c r="J387" i="7"/>
  <c r="C124" i="5"/>
  <c r="J93" i="3" s="1"/>
  <c r="B124" i="5"/>
  <c r="C388" i="7" l="1"/>
  <c r="D388" i="7" s="1"/>
  <c r="H387" i="7"/>
  <c r="I387" i="7" s="1"/>
  <c r="K387" i="7" s="1"/>
  <c r="B388" i="7"/>
  <c r="J388" i="7"/>
  <c r="G388" i="7"/>
  <c r="E388" i="7"/>
  <c r="F388" i="7"/>
  <c r="A389" i="7"/>
  <c r="M93" i="3"/>
  <c r="K93" i="3"/>
  <c r="F124" i="5" s="1"/>
  <c r="G124" i="5" s="1"/>
  <c r="C389" i="7" l="1"/>
  <c r="D389" i="7" s="1"/>
  <c r="H388" i="7"/>
  <c r="I388" i="7" s="1"/>
  <c r="K388" i="7" s="1"/>
  <c r="J389" i="7"/>
  <c r="B389" i="7"/>
  <c r="G389" i="7"/>
  <c r="A390" i="7"/>
  <c r="F389" i="7"/>
  <c r="E389" i="7"/>
  <c r="L93" i="3"/>
  <c r="O93" i="3" s="1"/>
  <c r="D124" i="5"/>
  <c r="H124" i="5" s="1"/>
  <c r="C390" i="7" l="1"/>
  <c r="D390" i="7" s="1"/>
  <c r="H389" i="7"/>
  <c r="I389" i="7" s="1"/>
  <c r="K389" i="7" s="1"/>
  <c r="G390" i="7"/>
  <c r="A391" i="7"/>
  <c r="E390" i="7"/>
  <c r="F390" i="7"/>
  <c r="J390" i="7"/>
  <c r="B390" i="7"/>
  <c r="N93" i="3"/>
  <c r="I124" i="5"/>
  <c r="A125" i="5" s="1"/>
  <c r="C391" i="7" l="1"/>
  <c r="D391" i="7" s="1"/>
  <c r="H390" i="7"/>
  <c r="I390" i="7" s="1"/>
  <c r="K390" i="7" s="1"/>
  <c r="G391" i="7"/>
  <c r="E391" i="7"/>
  <c r="F391" i="7"/>
  <c r="A392" i="7"/>
  <c r="J391" i="7"/>
  <c r="B391" i="7"/>
  <c r="C125" i="5"/>
  <c r="J94" i="3" s="1"/>
  <c r="B125" i="5"/>
  <c r="C392" i="7" l="1"/>
  <c r="D392" i="7" s="1"/>
  <c r="H391" i="7"/>
  <c r="I391" i="7" s="1"/>
  <c r="K391" i="7" s="1"/>
  <c r="G392" i="7"/>
  <c r="J392" i="7"/>
  <c r="F392" i="7"/>
  <c r="B392" i="7"/>
  <c r="A393" i="7"/>
  <c r="E392" i="7"/>
  <c r="K94" i="3"/>
  <c r="F125" i="5" s="1"/>
  <c r="G125" i="5" s="1"/>
  <c r="M94" i="3"/>
  <c r="C393" i="7" l="1"/>
  <c r="D393" i="7" s="1"/>
  <c r="H392" i="7"/>
  <c r="I392" i="7" s="1"/>
  <c r="K392" i="7" s="1"/>
  <c r="J393" i="7"/>
  <c r="A394" i="7"/>
  <c r="E393" i="7"/>
  <c r="G393" i="7"/>
  <c r="F393" i="7"/>
  <c r="B393" i="7"/>
  <c r="L94" i="3"/>
  <c r="O94" i="3" s="1"/>
  <c r="D125" i="5"/>
  <c r="H125" i="5" s="1"/>
  <c r="C394" i="7" l="1"/>
  <c r="D394" i="7" s="1"/>
  <c r="H393" i="7"/>
  <c r="I393" i="7" s="1"/>
  <c r="K393" i="7" s="1"/>
  <c r="A395" i="7"/>
  <c r="E394" i="7"/>
  <c r="G394" i="7"/>
  <c r="J394" i="7"/>
  <c r="B394" i="7"/>
  <c r="F394" i="7"/>
  <c r="N94" i="3"/>
  <c r="I125" i="5"/>
  <c r="A126" i="5" s="1"/>
  <c r="C395" i="7" l="1"/>
  <c r="D395" i="7" s="1"/>
  <c r="H394" i="7"/>
  <c r="I394" i="7" s="1"/>
  <c r="K394" i="7" s="1"/>
  <c r="J395" i="7"/>
  <c r="G27" i="7" s="1"/>
  <c r="F395" i="7"/>
  <c r="B395" i="7"/>
  <c r="G395" i="7"/>
  <c r="E395" i="7"/>
  <c r="B126" i="5"/>
  <c r="C126" i="5"/>
  <c r="J95" i="3" s="1"/>
  <c r="H395" i="7" l="1"/>
  <c r="I395" i="7" s="1"/>
  <c r="K95" i="3"/>
  <c r="F126" i="5" s="1"/>
  <c r="G126" i="5" s="1"/>
  <c r="M95" i="3"/>
  <c r="C27" i="7" l="1"/>
  <c r="C30" i="7" s="1"/>
  <c r="K395" i="7"/>
  <c r="G29" i="7" s="1"/>
  <c r="G30" i="7" s="1"/>
  <c r="L95" i="3"/>
  <c r="O95" i="3" s="1"/>
  <c r="D126" i="5"/>
  <c r="H126" i="5" s="1"/>
  <c r="N95" i="3" l="1"/>
  <c r="I126" i="5"/>
  <c r="A127" i="5" s="1"/>
  <c r="B127" i="5" l="1"/>
  <c r="C127" i="5"/>
  <c r="J96" i="3" s="1"/>
  <c r="K96" i="3" l="1"/>
  <c r="F127" i="5" s="1"/>
  <c r="G127" i="5" s="1"/>
  <c r="M96" i="3"/>
  <c r="L96" i="3" l="1"/>
  <c r="O96" i="3" s="1"/>
  <c r="D127" i="5"/>
  <c r="H127" i="5" s="1"/>
  <c r="N96" i="3" l="1"/>
  <c r="I127" i="5"/>
  <c r="A128" i="5" s="1"/>
  <c r="B128" i="5" l="1"/>
  <c r="C128" i="5"/>
  <c r="J97" i="3" s="1"/>
  <c r="M97" i="3" l="1"/>
  <c r="K97" i="3"/>
  <c r="F128" i="5" s="1"/>
  <c r="G128" i="5" s="1"/>
  <c r="L97" i="3" l="1"/>
  <c r="O97" i="3" s="1"/>
  <c r="D128" i="5"/>
  <c r="H128" i="5" s="1"/>
  <c r="N97" i="3" l="1"/>
  <c r="I128" i="5"/>
  <c r="A129" i="5" s="1"/>
  <c r="B129" i="5" l="1"/>
  <c r="C129" i="5"/>
  <c r="J98" i="3" s="1"/>
  <c r="K98" i="3" l="1"/>
  <c r="F129" i="5" s="1"/>
  <c r="G129" i="5" s="1"/>
  <c r="M98" i="3"/>
  <c r="L98" i="3" l="1"/>
  <c r="O98" i="3" s="1"/>
  <c r="D129" i="5"/>
  <c r="H129" i="5" s="1"/>
  <c r="N98" i="3" l="1"/>
  <c r="I129" i="5"/>
  <c r="A130" i="5" s="1"/>
  <c r="B130" i="5" l="1"/>
  <c r="C130" i="5"/>
  <c r="J99" i="3" s="1"/>
  <c r="K99" i="3" l="1"/>
  <c r="F130" i="5" s="1"/>
  <c r="G130" i="5" s="1"/>
  <c r="M99" i="3"/>
  <c r="L99" i="3" l="1"/>
  <c r="O99" i="3" s="1"/>
  <c r="D130" i="5"/>
  <c r="H130" i="5" s="1"/>
  <c r="N99" i="3" l="1"/>
  <c r="I130" i="5"/>
  <c r="A131" i="5" s="1"/>
  <c r="B131" i="5" l="1"/>
  <c r="C131" i="5"/>
  <c r="J100" i="3" s="1"/>
  <c r="M100" i="3" l="1"/>
  <c r="K100" i="3"/>
  <c r="F131" i="5" s="1"/>
  <c r="G131" i="5" s="1"/>
  <c r="L100" i="3" l="1"/>
  <c r="O100" i="3" s="1"/>
  <c r="D131" i="5"/>
  <c r="H131" i="5" s="1"/>
  <c r="N100" i="3" l="1"/>
  <c r="I131" i="5"/>
  <c r="A132" i="5" s="1"/>
  <c r="C132" i="5" l="1"/>
  <c r="J101" i="3" s="1"/>
  <c r="B132" i="5"/>
  <c r="K101" i="3" l="1"/>
  <c r="F132" i="5" s="1"/>
  <c r="G132" i="5" s="1"/>
  <c r="M101" i="3"/>
  <c r="L101" i="3" l="1"/>
  <c r="O101" i="3" s="1"/>
  <c r="D132" i="5"/>
  <c r="H132" i="5" s="1"/>
  <c r="N101" i="3" l="1"/>
  <c r="I132" i="5"/>
  <c r="A133" i="5" s="1"/>
  <c r="C133" i="5" l="1"/>
  <c r="J102" i="3" s="1"/>
  <c r="B133" i="5"/>
  <c r="K102" i="3" l="1"/>
  <c r="F133" i="5" s="1"/>
  <c r="G133" i="5" s="1"/>
  <c r="M102" i="3"/>
  <c r="L102" i="3" l="1"/>
  <c r="O102" i="3" s="1"/>
  <c r="D133" i="5"/>
  <c r="H133" i="5" s="1"/>
  <c r="N102" i="3" l="1"/>
  <c r="I133" i="5"/>
  <c r="A134" i="5" s="1"/>
  <c r="C134" i="5" l="1"/>
  <c r="J103" i="3" s="1"/>
  <c r="B134" i="5"/>
  <c r="K103" i="3" l="1"/>
  <c r="F134" i="5" s="1"/>
  <c r="G134" i="5" s="1"/>
  <c r="M103" i="3"/>
  <c r="L103" i="3" l="1"/>
  <c r="O103" i="3" s="1"/>
  <c r="D134" i="5"/>
  <c r="H134" i="5" s="1"/>
  <c r="N103" i="3" l="1"/>
  <c r="I134" i="5"/>
  <c r="A135" i="5" s="1"/>
  <c r="B135" i="5" l="1"/>
  <c r="C135" i="5"/>
  <c r="J104" i="3" s="1"/>
  <c r="M104" i="3" l="1"/>
  <c r="K104" i="3"/>
  <c r="F135" i="5" s="1"/>
  <c r="G135" i="5" s="1"/>
  <c r="L104" i="3" l="1"/>
  <c r="O104" i="3" s="1"/>
  <c r="D135" i="5"/>
  <c r="H135" i="5" s="1"/>
  <c r="N104" i="3" l="1"/>
  <c r="I135" i="5"/>
  <c r="A136" i="5" s="1"/>
  <c r="B136" i="5" l="1"/>
  <c r="C136" i="5"/>
  <c r="J105" i="3" s="1"/>
  <c r="M105" i="3" l="1"/>
  <c r="K105" i="3"/>
  <c r="F136" i="5" s="1"/>
  <c r="G136" i="5" s="1"/>
  <c r="L105" i="3" l="1"/>
  <c r="O105" i="3" s="1"/>
  <c r="D136" i="5"/>
  <c r="H136" i="5" s="1"/>
  <c r="N105" i="3" l="1"/>
  <c r="I136" i="5"/>
  <c r="A137" i="5" s="1"/>
  <c r="B137" i="5" l="1"/>
  <c r="C137" i="5"/>
  <c r="J106" i="3" s="1"/>
  <c r="M106" i="3" l="1"/>
  <c r="K106" i="3"/>
  <c r="F137" i="5" s="1"/>
  <c r="G137" i="5" s="1"/>
  <c r="L106" i="3" l="1"/>
  <c r="O106" i="3" s="1"/>
  <c r="D137" i="5"/>
  <c r="H137" i="5" s="1"/>
  <c r="N106" i="3" l="1"/>
  <c r="I137" i="5"/>
  <c r="A138" i="5" s="1"/>
  <c r="C138" i="5" l="1"/>
  <c r="J107" i="3" s="1"/>
  <c r="B138" i="5"/>
  <c r="M107" i="3" l="1"/>
  <c r="K107" i="3"/>
  <c r="F138" i="5" s="1"/>
  <c r="G138" i="5" s="1"/>
  <c r="L107" i="3" l="1"/>
  <c r="O107" i="3" s="1"/>
  <c r="D138" i="5"/>
  <c r="H138" i="5" s="1"/>
  <c r="N107" i="3" l="1"/>
  <c r="I138" i="5"/>
  <c r="A139" i="5" s="1"/>
  <c r="C139" i="5" l="1"/>
  <c r="J108" i="3" s="1"/>
  <c r="B139" i="5"/>
  <c r="K108" i="3" l="1"/>
  <c r="F139" i="5" s="1"/>
  <c r="G139" i="5" s="1"/>
  <c r="M108" i="3"/>
  <c r="L108" i="3" l="1"/>
  <c r="O108" i="3" s="1"/>
  <c r="D139" i="5"/>
  <c r="H139" i="5" s="1"/>
  <c r="N108" i="3" l="1"/>
  <c r="I139" i="5"/>
  <c r="A140" i="5" s="1"/>
  <c r="B140" i="5" l="1"/>
  <c r="C140" i="5"/>
  <c r="J109" i="3" s="1"/>
  <c r="K109" i="3" l="1"/>
  <c r="F140" i="5" s="1"/>
  <c r="G140" i="5" s="1"/>
  <c r="M109" i="3"/>
  <c r="L109" i="3" l="1"/>
  <c r="O109" i="3" s="1"/>
  <c r="D140" i="5"/>
  <c r="H140" i="5" s="1"/>
  <c r="N109" i="3" l="1"/>
  <c r="I140" i="5"/>
  <c r="A141" i="5" s="1"/>
  <c r="C141" i="5" l="1"/>
  <c r="J110" i="3" s="1"/>
  <c r="B141" i="5"/>
  <c r="K110" i="3" l="1"/>
  <c r="F141" i="5" s="1"/>
  <c r="G141" i="5" s="1"/>
  <c r="M110" i="3"/>
  <c r="L110" i="3" l="1"/>
  <c r="O110" i="3" s="1"/>
  <c r="D141" i="5"/>
  <c r="H141" i="5" s="1"/>
  <c r="N110" i="3" l="1"/>
  <c r="I141" i="5"/>
  <c r="A142" i="5" s="1"/>
  <c r="C142" i="5" l="1"/>
  <c r="J111" i="3" s="1"/>
  <c r="B142" i="5"/>
  <c r="K111" i="3" l="1"/>
  <c r="F142" i="5" s="1"/>
  <c r="G142" i="5" s="1"/>
  <c r="M111" i="3"/>
  <c r="L111" i="3" l="1"/>
  <c r="O111" i="3" s="1"/>
  <c r="D142" i="5"/>
  <c r="H142" i="5" s="1"/>
  <c r="N111" i="3" l="1"/>
  <c r="I142" i="5"/>
  <c r="A143" i="5" s="1"/>
  <c r="B143" i="5" l="1"/>
  <c r="C143" i="5"/>
  <c r="J112" i="3" s="1"/>
  <c r="K112" i="3" l="1"/>
  <c r="F143" i="5" s="1"/>
  <c r="G143" i="5" s="1"/>
  <c r="M112" i="3"/>
  <c r="L112" i="3" l="1"/>
  <c r="O112" i="3" s="1"/>
  <c r="D143" i="5"/>
  <c r="H143" i="5" s="1"/>
  <c r="N112" i="3" l="1"/>
  <c r="I143" i="5"/>
  <c r="A144" i="5" s="1"/>
  <c r="B144" i="5" l="1"/>
  <c r="C144" i="5"/>
  <c r="J113" i="3" s="1"/>
  <c r="M113" i="3" l="1"/>
  <c r="K113" i="3"/>
  <c r="F144" i="5" s="1"/>
  <c r="G144" i="5" s="1"/>
  <c r="L113" i="3" l="1"/>
  <c r="O113" i="3" s="1"/>
  <c r="D144" i="5"/>
  <c r="H144" i="5" s="1"/>
  <c r="N113" i="3" l="1"/>
  <c r="I144" i="5"/>
  <c r="A145" i="5" s="1"/>
  <c r="C145" i="5" l="1"/>
  <c r="J114" i="3" s="1"/>
  <c r="B145" i="5"/>
  <c r="K114" i="3" l="1"/>
  <c r="F145" i="5" s="1"/>
  <c r="G145" i="5" s="1"/>
  <c r="M114" i="3"/>
  <c r="L114" i="3" l="1"/>
  <c r="O114" i="3" s="1"/>
  <c r="D145" i="5"/>
  <c r="H145" i="5" s="1"/>
  <c r="N114" i="3" l="1"/>
  <c r="I145" i="5"/>
  <c r="A146" i="5" s="1"/>
  <c r="C146" i="5" l="1"/>
  <c r="J115" i="3" s="1"/>
  <c r="B146" i="5"/>
  <c r="K115" i="3" l="1"/>
  <c r="F146" i="5" s="1"/>
  <c r="G146" i="5" s="1"/>
  <c r="M115" i="3"/>
  <c r="L115" i="3" l="1"/>
  <c r="O115" i="3" s="1"/>
  <c r="D146" i="5"/>
  <c r="H146" i="5" s="1"/>
  <c r="N115" i="3" l="1"/>
  <c r="I146" i="5"/>
  <c r="A147" i="5" s="1"/>
  <c r="B147" i="5" l="1"/>
  <c r="C147" i="5"/>
  <c r="J116" i="3" s="1"/>
  <c r="M116" i="3" l="1"/>
  <c r="K116" i="3"/>
  <c r="F147" i="5" s="1"/>
  <c r="G147" i="5" s="1"/>
  <c r="L116" i="3" l="1"/>
  <c r="O116" i="3" s="1"/>
  <c r="D147" i="5"/>
  <c r="H147" i="5" s="1"/>
  <c r="N116" i="3" l="1"/>
  <c r="I147" i="5"/>
  <c r="A148" i="5" s="1"/>
  <c r="B148" i="5" l="1"/>
  <c r="C148" i="5"/>
  <c r="J117" i="3" s="1"/>
  <c r="M117" i="3" l="1"/>
  <c r="K117" i="3"/>
  <c r="F148" i="5" s="1"/>
  <c r="G148" i="5" s="1"/>
  <c r="L117" i="3" l="1"/>
  <c r="O117" i="3" s="1"/>
  <c r="D148" i="5"/>
  <c r="H148" i="5" s="1"/>
  <c r="N117" i="3" l="1"/>
  <c r="I148" i="5"/>
  <c r="A149" i="5" s="1"/>
  <c r="C149" i="5" l="1"/>
  <c r="J118" i="3" s="1"/>
  <c r="B149" i="5"/>
  <c r="M118" i="3" l="1"/>
  <c r="K118" i="3"/>
  <c r="F149" i="5" s="1"/>
  <c r="G149" i="5" s="1"/>
  <c r="L118" i="3" l="1"/>
  <c r="O118" i="3" s="1"/>
  <c r="D149" i="5"/>
  <c r="H149" i="5" s="1"/>
  <c r="N118" i="3" l="1"/>
  <c r="I149" i="5"/>
  <c r="A150" i="5" s="1"/>
  <c r="C150" i="5" l="1"/>
  <c r="J119" i="3" s="1"/>
  <c r="B150" i="5"/>
  <c r="M119" i="3" l="1"/>
  <c r="K119" i="3"/>
  <c r="F150" i="5" s="1"/>
  <c r="G150" i="5" s="1"/>
  <c r="L119" i="3" l="1"/>
  <c r="O119" i="3" s="1"/>
  <c r="D150" i="5"/>
  <c r="H150" i="5" s="1"/>
  <c r="N119" i="3" l="1"/>
  <c r="I150" i="5"/>
  <c r="A151" i="5" s="1"/>
  <c r="C151" i="5" l="1"/>
  <c r="J120" i="3" s="1"/>
  <c r="B151" i="5"/>
  <c r="M120" i="3" l="1"/>
  <c r="K120" i="3"/>
  <c r="F151" i="5" s="1"/>
  <c r="G151" i="5" s="1"/>
  <c r="L120" i="3" l="1"/>
  <c r="O120" i="3" s="1"/>
  <c r="D151" i="5"/>
  <c r="H151" i="5" s="1"/>
  <c r="N120" i="3" l="1"/>
  <c r="I151" i="5"/>
  <c r="A152" i="5" s="1"/>
  <c r="C152" i="5" l="1"/>
  <c r="J121" i="3" s="1"/>
  <c r="B152" i="5"/>
  <c r="K121" i="3" l="1"/>
  <c r="F152" i="5" s="1"/>
  <c r="G152" i="5" s="1"/>
  <c r="M121" i="3"/>
  <c r="L121" i="3" l="1"/>
  <c r="O121" i="3" s="1"/>
  <c r="D152" i="5"/>
  <c r="H152" i="5" s="1"/>
  <c r="N121" i="3" l="1"/>
  <c r="I152" i="5"/>
  <c r="A153" i="5" s="1"/>
  <c r="B153" i="5" l="1"/>
  <c r="C153" i="5"/>
  <c r="J122" i="3" s="1"/>
  <c r="M122" i="3" l="1"/>
  <c r="K122" i="3"/>
  <c r="F153" i="5" s="1"/>
  <c r="G153" i="5" s="1"/>
  <c r="L122" i="3" l="1"/>
  <c r="O122" i="3" s="1"/>
  <c r="D153" i="5"/>
  <c r="H153" i="5" s="1"/>
  <c r="N122" i="3" l="1"/>
  <c r="I153" i="5"/>
  <c r="A154" i="5" s="1"/>
  <c r="C154" i="5" l="1"/>
  <c r="J123" i="3" s="1"/>
  <c r="B154" i="5"/>
  <c r="K123" i="3" l="1"/>
  <c r="F154" i="5" s="1"/>
  <c r="G154" i="5" s="1"/>
  <c r="M123" i="3"/>
  <c r="L123" i="3" l="1"/>
  <c r="O123" i="3" s="1"/>
  <c r="D154" i="5"/>
  <c r="H154" i="5" s="1"/>
  <c r="N123" i="3" l="1"/>
  <c r="I154" i="5"/>
  <c r="A155" i="5" s="1"/>
  <c r="B155" i="5" l="1"/>
  <c r="C155" i="5"/>
  <c r="J124" i="3" s="1"/>
  <c r="K124" i="3" l="1"/>
  <c r="F155" i="5" s="1"/>
  <c r="G155" i="5" s="1"/>
  <c r="M124" i="3"/>
  <c r="L124" i="3" l="1"/>
  <c r="O124" i="3" s="1"/>
  <c r="D155" i="5"/>
  <c r="H155" i="5" s="1"/>
  <c r="N124" i="3" l="1"/>
  <c r="I155" i="5"/>
  <c r="A156" i="5" s="1"/>
  <c r="B156" i="5" l="1"/>
  <c r="C156" i="5"/>
  <c r="J125" i="3" s="1"/>
  <c r="M125" i="3" l="1"/>
  <c r="K125" i="3"/>
  <c r="F156" i="5" s="1"/>
  <c r="G156" i="5" s="1"/>
  <c r="L125" i="3" l="1"/>
  <c r="O125" i="3" s="1"/>
  <c r="D156" i="5"/>
  <c r="H156" i="5" s="1"/>
  <c r="N125" i="3" l="1"/>
  <c r="I156" i="5"/>
  <c r="A157" i="5" s="1"/>
  <c r="B157" i="5" l="1"/>
  <c r="C157" i="5"/>
  <c r="J126" i="3" s="1"/>
  <c r="K126" i="3" l="1"/>
  <c r="F157" i="5" s="1"/>
  <c r="G157" i="5" s="1"/>
  <c r="M126" i="3"/>
  <c r="L126" i="3" l="1"/>
  <c r="O126" i="3" s="1"/>
  <c r="D157" i="5"/>
  <c r="H157" i="5" s="1"/>
  <c r="N126" i="3" l="1"/>
  <c r="I157" i="5"/>
  <c r="A158" i="5" s="1"/>
  <c r="B158" i="5" l="1"/>
  <c r="C158" i="5"/>
  <c r="J127" i="3" s="1"/>
  <c r="M127" i="3" l="1"/>
  <c r="K127" i="3"/>
  <c r="F158" i="5" s="1"/>
  <c r="G158" i="5" s="1"/>
  <c r="L127" i="3" l="1"/>
  <c r="O127" i="3" s="1"/>
  <c r="D158" i="5"/>
  <c r="H158" i="5" s="1"/>
  <c r="N127" i="3" l="1"/>
  <c r="I158" i="5"/>
  <c r="A159" i="5" s="1"/>
  <c r="B159" i="5" l="1"/>
  <c r="C159" i="5"/>
  <c r="J128" i="3" s="1"/>
  <c r="K128" i="3" l="1"/>
  <c r="F159" i="5" s="1"/>
  <c r="G159" i="5" s="1"/>
  <c r="M128" i="3"/>
  <c r="L128" i="3" l="1"/>
  <c r="O128" i="3" s="1"/>
  <c r="D159" i="5"/>
  <c r="H159" i="5" s="1"/>
  <c r="N128" i="3" l="1"/>
  <c r="I159" i="5"/>
  <c r="A160" i="5" s="1"/>
  <c r="B160" i="5" l="1"/>
  <c r="C160" i="5"/>
  <c r="J129" i="3" s="1"/>
  <c r="M129" i="3" l="1"/>
  <c r="K129" i="3"/>
  <c r="F160" i="5" s="1"/>
  <c r="G160" i="5" s="1"/>
  <c r="L129" i="3" l="1"/>
  <c r="O129" i="3" s="1"/>
  <c r="D160" i="5"/>
  <c r="H160" i="5" s="1"/>
  <c r="N129" i="3" l="1"/>
  <c r="I160" i="5"/>
  <c r="A161" i="5" s="1"/>
  <c r="B161" i="5" l="1"/>
  <c r="C161" i="5"/>
  <c r="J130" i="3" s="1"/>
  <c r="K130" i="3" l="1"/>
  <c r="F161" i="5" s="1"/>
  <c r="G161" i="5" s="1"/>
  <c r="M130" i="3"/>
  <c r="L130" i="3" l="1"/>
  <c r="O130" i="3" s="1"/>
  <c r="D161" i="5"/>
  <c r="H161" i="5" s="1"/>
  <c r="N130" i="3" l="1"/>
  <c r="I161" i="5"/>
  <c r="A162" i="5" s="1"/>
  <c r="C162" i="5" l="1"/>
  <c r="J131" i="3" s="1"/>
  <c r="B162" i="5"/>
  <c r="K131" i="3" l="1"/>
  <c r="F162" i="5" s="1"/>
  <c r="G162" i="5" s="1"/>
  <c r="M131" i="3"/>
  <c r="L131" i="3" l="1"/>
  <c r="O131" i="3" s="1"/>
  <c r="D162" i="5"/>
  <c r="H162" i="5" s="1"/>
  <c r="N131" i="3" l="1"/>
  <c r="I162" i="5"/>
  <c r="A163" i="5" s="1"/>
  <c r="C163" i="5" l="1"/>
  <c r="J132" i="3" s="1"/>
  <c r="B163" i="5"/>
  <c r="M132" i="3" l="1"/>
  <c r="K132" i="3"/>
  <c r="F163" i="5" s="1"/>
  <c r="G163" i="5" s="1"/>
  <c r="L132" i="3" l="1"/>
  <c r="O132" i="3" s="1"/>
  <c r="D163" i="5"/>
  <c r="H163" i="5" s="1"/>
  <c r="N132" i="3" l="1"/>
  <c r="I163" i="5"/>
  <c r="A164" i="5" s="1"/>
  <c r="C164" i="5" l="1"/>
  <c r="J133" i="3" s="1"/>
  <c r="B164" i="5"/>
  <c r="K133" i="3" l="1"/>
  <c r="F164" i="5" s="1"/>
  <c r="G164" i="5" s="1"/>
  <c r="M133" i="3"/>
  <c r="L133" i="3" l="1"/>
  <c r="O133" i="3" s="1"/>
  <c r="D164" i="5"/>
  <c r="H164" i="5" s="1"/>
  <c r="N133" i="3" l="1"/>
  <c r="I164" i="5"/>
  <c r="A165" i="5" s="1"/>
  <c r="B165" i="5" l="1"/>
  <c r="C165" i="5"/>
  <c r="J134" i="3" s="1"/>
  <c r="M134" i="3" l="1"/>
  <c r="K134" i="3"/>
  <c r="F165" i="5" s="1"/>
  <c r="G165" i="5" s="1"/>
  <c r="L134" i="3" l="1"/>
  <c r="O134" i="3" s="1"/>
  <c r="D165" i="5"/>
  <c r="H165" i="5" s="1"/>
  <c r="N134" i="3" l="1"/>
  <c r="I165" i="5"/>
  <c r="A166" i="5" s="1"/>
  <c r="B166" i="5" l="1"/>
  <c r="C166" i="5"/>
  <c r="J135" i="3" s="1"/>
  <c r="K135" i="3" l="1"/>
  <c r="F166" i="5" s="1"/>
  <c r="G166" i="5" s="1"/>
  <c r="M135" i="3"/>
  <c r="L135" i="3" l="1"/>
  <c r="O135" i="3" s="1"/>
  <c r="D166" i="5"/>
  <c r="H166" i="5" s="1"/>
  <c r="N135" i="3" l="1"/>
  <c r="I166" i="5"/>
  <c r="A167" i="5" s="1"/>
  <c r="B167" i="5" l="1"/>
  <c r="C167" i="5"/>
  <c r="J136" i="3" s="1"/>
  <c r="K136" i="3" l="1"/>
  <c r="F167" i="5" s="1"/>
  <c r="G167" i="5" s="1"/>
  <c r="M136" i="3"/>
  <c r="L136" i="3" l="1"/>
  <c r="O136" i="3" s="1"/>
  <c r="D167" i="5"/>
  <c r="H167" i="5" s="1"/>
  <c r="N136" i="3" l="1"/>
  <c r="I167" i="5"/>
  <c r="A168" i="5" s="1"/>
  <c r="C168" i="5" l="1"/>
  <c r="J137" i="3" s="1"/>
  <c r="B168" i="5"/>
  <c r="M137" i="3" l="1"/>
  <c r="K137" i="3"/>
  <c r="F168" i="5" s="1"/>
  <c r="G168" i="5" s="1"/>
  <c r="L137" i="3" l="1"/>
  <c r="O137" i="3" s="1"/>
  <c r="D168" i="5"/>
  <c r="H168" i="5" s="1"/>
  <c r="N137" i="3" l="1"/>
  <c r="I168" i="5"/>
  <c r="A169" i="5" s="1"/>
  <c r="C169" i="5" l="1"/>
  <c r="J138" i="3" s="1"/>
  <c r="B169" i="5"/>
  <c r="K138" i="3" l="1"/>
  <c r="F169" i="5" s="1"/>
  <c r="G169" i="5" s="1"/>
  <c r="M138" i="3"/>
  <c r="L138" i="3" l="1"/>
  <c r="O138" i="3" s="1"/>
  <c r="D169" i="5"/>
  <c r="H169" i="5" s="1"/>
  <c r="N138" i="3" l="1"/>
  <c r="I169" i="5"/>
  <c r="A170" i="5" s="1"/>
  <c r="B170" i="5" l="1"/>
  <c r="C170" i="5"/>
  <c r="J139" i="3" s="1"/>
  <c r="K139" i="3" l="1"/>
  <c r="F170" i="5" s="1"/>
  <c r="G170" i="5" s="1"/>
  <c r="M139" i="3"/>
  <c r="L139" i="3" l="1"/>
  <c r="O139" i="3" s="1"/>
  <c r="D170" i="5"/>
  <c r="H170" i="5" s="1"/>
  <c r="N139" i="3" l="1"/>
  <c r="I170" i="5"/>
  <c r="A171" i="5" s="1"/>
  <c r="C171" i="5" l="1"/>
  <c r="J140" i="3" s="1"/>
  <c r="B171" i="5"/>
  <c r="M140" i="3" l="1"/>
  <c r="K140" i="3"/>
  <c r="F171" i="5" s="1"/>
  <c r="G171" i="5" s="1"/>
  <c r="L140" i="3" l="1"/>
  <c r="O140" i="3" s="1"/>
  <c r="D171" i="5"/>
  <c r="H171" i="5" s="1"/>
  <c r="N140" i="3" l="1"/>
  <c r="I171" i="5"/>
  <c r="A172" i="5" s="1"/>
  <c r="B172" i="5" l="1"/>
  <c r="C172" i="5"/>
  <c r="J141" i="3" s="1"/>
  <c r="K141" i="3" l="1"/>
  <c r="F172" i="5" s="1"/>
  <c r="G172" i="5" s="1"/>
  <c r="M141" i="3"/>
  <c r="L141" i="3" l="1"/>
  <c r="O141" i="3" s="1"/>
  <c r="D172" i="5"/>
  <c r="H172" i="5" s="1"/>
  <c r="N141" i="3" l="1"/>
  <c r="I172" i="5"/>
  <c r="A173" i="5" s="1"/>
  <c r="B173" i="5" l="1"/>
  <c r="C173" i="5"/>
  <c r="J142" i="3" s="1"/>
  <c r="M142" i="3" l="1"/>
  <c r="K142" i="3"/>
  <c r="F173" i="5" s="1"/>
  <c r="G173" i="5" s="1"/>
  <c r="L142" i="3" l="1"/>
  <c r="O142" i="3" s="1"/>
  <c r="D173" i="5"/>
  <c r="H173" i="5" s="1"/>
  <c r="N142" i="3" l="1"/>
  <c r="I173" i="5"/>
  <c r="A174" i="5" s="1"/>
  <c r="C174" i="5" l="1"/>
  <c r="J143" i="3" s="1"/>
  <c r="B174" i="5"/>
  <c r="M143" i="3" l="1"/>
  <c r="K143" i="3"/>
  <c r="F174" i="5" s="1"/>
  <c r="G174" i="5" s="1"/>
  <c r="L143" i="3" l="1"/>
  <c r="O143" i="3" s="1"/>
  <c r="D174" i="5"/>
  <c r="H174" i="5" s="1"/>
  <c r="N143" i="3" l="1"/>
  <c r="I174" i="5"/>
  <c r="A175" i="5" s="1"/>
  <c r="C175" i="5" l="1"/>
  <c r="J144" i="3" s="1"/>
  <c r="B175" i="5"/>
  <c r="M144" i="3" l="1"/>
  <c r="K144" i="3"/>
  <c r="F175" i="5" s="1"/>
  <c r="G175" i="5" s="1"/>
  <c r="L144" i="3" l="1"/>
  <c r="O144" i="3" s="1"/>
  <c r="D175" i="5"/>
  <c r="H175" i="5" s="1"/>
  <c r="N144" i="3" l="1"/>
  <c r="I175" i="5"/>
  <c r="A176" i="5" s="1"/>
  <c r="C176" i="5" l="1"/>
  <c r="J145" i="3" s="1"/>
  <c r="B176" i="5"/>
  <c r="K145" i="3" l="1"/>
  <c r="F176" i="5" s="1"/>
  <c r="G176" i="5" s="1"/>
  <c r="M145" i="3"/>
  <c r="L145" i="3" l="1"/>
  <c r="O145" i="3" s="1"/>
  <c r="D176" i="5"/>
  <c r="H176" i="5" s="1"/>
  <c r="N145" i="3" l="1"/>
  <c r="I176" i="5"/>
  <c r="A177" i="5" s="1"/>
  <c r="B177" i="5" l="1"/>
  <c r="C177" i="5"/>
  <c r="J146" i="3" s="1"/>
  <c r="M146" i="3" l="1"/>
  <c r="K146" i="3"/>
  <c r="F177" i="5" s="1"/>
  <c r="G177" i="5" s="1"/>
  <c r="L146" i="3" l="1"/>
  <c r="O146" i="3" s="1"/>
  <c r="D177" i="5"/>
  <c r="H177" i="5" s="1"/>
  <c r="N146" i="3" l="1"/>
  <c r="I177" i="5"/>
  <c r="A178" i="5" s="1"/>
  <c r="B178" i="5" l="1"/>
  <c r="C178" i="5"/>
  <c r="J147" i="3" s="1"/>
  <c r="M147" i="3" l="1"/>
  <c r="K147" i="3"/>
  <c r="F178" i="5" s="1"/>
  <c r="G178" i="5" s="1"/>
  <c r="L147" i="3" l="1"/>
  <c r="O147" i="3" s="1"/>
  <c r="D178" i="5"/>
  <c r="H178" i="5" s="1"/>
  <c r="N147" i="3" l="1"/>
  <c r="I178" i="5"/>
  <c r="A179" i="5" s="1"/>
  <c r="C179" i="5" l="1"/>
  <c r="J148" i="3" s="1"/>
  <c r="B179" i="5"/>
  <c r="M148" i="3" l="1"/>
  <c r="K148" i="3"/>
  <c r="F179" i="5" s="1"/>
  <c r="G179" i="5" s="1"/>
  <c r="L148" i="3" l="1"/>
  <c r="O148" i="3" s="1"/>
  <c r="D179" i="5"/>
  <c r="H179" i="5" s="1"/>
  <c r="N148" i="3" l="1"/>
  <c r="I179" i="5"/>
  <c r="A180" i="5" s="1"/>
  <c r="B180" i="5" l="1"/>
  <c r="C180" i="5"/>
  <c r="J149" i="3" s="1"/>
  <c r="K149" i="3" l="1"/>
  <c r="F180" i="5" s="1"/>
  <c r="G180" i="5" s="1"/>
  <c r="M149" i="3"/>
  <c r="L149" i="3" l="1"/>
  <c r="O149" i="3" s="1"/>
  <c r="D180" i="5"/>
  <c r="H180" i="5" s="1"/>
  <c r="N149" i="3" l="1"/>
  <c r="I180" i="5"/>
  <c r="A181" i="5" s="1"/>
  <c r="B181" i="5" l="1"/>
  <c r="C181" i="5"/>
  <c r="J150" i="3" s="1"/>
  <c r="M150" i="3" l="1"/>
  <c r="K150" i="3"/>
  <c r="F181" i="5" s="1"/>
  <c r="G181" i="5" s="1"/>
  <c r="L150" i="3" l="1"/>
  <c r="O150" i="3" s="1"/>
  <c r="D181" i="5"/>
  <c r="H181" i="5" s="1"/>
  <c r="N150" i="3" l="1"/>
  <c r="I181" i="5"/>
  <c r="A182" i="5" s="1"/>
  <c r="B182" i="5" l="1"/>
  <c r="C182" i="5"/>
  <c r="J151" i="3" s="1"/>
  <c r="M151" i="3" l="1"/>
  <c r="K151" i="3"/>
  <c r="F182" i="5" s="1"/>
  <c r="G182" i="5" s="1"/>
  <c r="L151" i="3" l="1"/>
  <c r="O151" i="3" s="1"/>
  <c r="D182" i="5"/>
  <c r="H182" i="5" s="1"/>
  <c r="N151" i="3" l="1"/>
  <c r="I182" i="5"/>
  <c r="A183" i="5" s="1"/>
  <c r="B183" i="5" l="1"/>
  <c r="C183" i="5"/>
  <c r="J152" i="3" s="1"/>
  <c r="M152" i="3" l="1"/>
  <c r="K152" i="3"/>
  <c r="F183" i="5" s="1"/>
  <c r="G183" i="5" s="1"/>
  <c r="L152" i="3" l="1"/>
  <c r="O152" i="3" s="1"/>
  <c r="D183" i="5"/>
  <c r="H183" i="5" s="1"/>
  <c r="N152" i="3" l="1"/>
  <c r="I183" i="5"/>
  <c r="A184" i="5" s="1"/>
  <c r="B184" i="5" l="1"/>
  <c r="C184" i="5"/>
  <c r="J153" i="3" s="1"/>
  <c r="K153" i="3" l="1"/>
  <c r="F184" i="5" s="1"/>
  <c r="G184" i="5" s="1"/>
  <c r="M153" i="3"/>
  <c r="L153" i="3" l="1"/>
  <c r="O153" i="3" s="1"/>
  <c r="D184" i="5"/>
  <c r="H184" i="5" s="1"/>
  <c r="N153" i="3" l="1"/>
  <c r="I184" i="5"/>
  <c r="A185" i="5" s="1"/>
  <c r="C185" i="5" l="1"/>
  <c r="J154" i="3" s="1"/>
  <c r="B185" i="5"/>
  <c r="K154" i="3" l="1"/>
  <c r="F185" i="5" s="1"/>
  <c r="G185" i="5" s="1"/>
  <c r="M154" i="3"/>
  <c r="L154" i="3" l="1"/>
  <c r="O154" i="3" s="1"/>
  <c r="D185" i="5"/>
  <c r="H185" i="5" s="1"/>
  <c r="N154" i="3" l="1"/>
  <c r="I185" i="5"/>
  <c r="A186" i="5" s="1"/>
  <c r="B186" i="5" l="1"/>
  <c r="C186" i="5"/>
  <c r="J155" i="3" s="1"/>
  <c r="K155" i="3" l="1"/>
  <c r="F186" i="5" s="1"/>
  <c r="G186" i="5" s="1"/>
  <c r="M155" i="3"/>
  <c r="L155" i="3" l="1"/>
  <c r="O155" i="3" s="1"/>
  <c r="D186" i="5"/>
  <c r="H186" i="5" s="1"/>
  <c r="N155" i="3" l="1"/>
  <c r="I186" i="5"/>
  <c r="A187" i="5" s="1"/>
  <c r="B187" i="5" l="1"/>
  <c r="C187" i="5"/>
  <c r="J156" i="3" s="1"/>
  <c r="K156" i="3" l="1"/>
  <c r="F187" i="5" s="1"/>
  <c r="G187" i="5" s="1"/>
  <c r="M156" i="3"/>
  <c r="L156" i="3" l="1"/>
  <c r="O156" i="3" s="1"/>
  <c r="D187" i="5"/>
  <c r="H187" i="5" s="1"/>
  <c r="N156" i="3" l="1"/>
  <c r="I187" i="5"/>
  <c r="A188" i="5" s="1"/>
  <c r="B188" i="5" l="1"/>
  <c r="C188" i="5"/>
  <c r="J157" i="3" s="1"/>
  <c r="K157" i="3" l="1"/>
  <c r="F188" i="5" s="1"/>
  <c r="G188" i="5" s="1"/>
  <c r="M157" i="3"/>
  <c r="L157" i="3" l="1"/>
  <c r="O157" i="3" s="1"/>
  <c r="D188" i="5"/>
  <c r="H188" i="5" s="1"/>
  <c r="N157" i="3" l="1"/>
  <c r="I188" i="5"/>
  <c r="A189" i="5" s="1"/>
  <c r="C189" i="5" l="1"/>
  <c r="J158" i="3" s="1"/>
  <c r="B189" i="5"/>
  <c r="K158" i="3" l="1"/>
  <c r="F189" i="5" s="1"/>
  <c r="G189" i="5" s="1"/>
  <c r="M158" i="3"/>
  <c r="L158" i="3" l="1"/>
  <c r="O158" i="3" s="1"/>
  <c r="D189" i="5"/>
  <c r="H189" i="5" s="1"/>
  <c r="N158" i="3" l="1"/>
  <c r="I189" i="5"/>
  <c r="A190" i="5" s="1"/>
  <c r="B190" i="5" l="1"/>
  <c r="C190" i="5"/>
  <c r="J159" i="3" s="1"/>
  <c r="K159" i="3" l="1"/>
  <c r="F190" i="5" s="1"/>
  <c r="G190" i="5" s="1"/>
  <c r="M159" i="3"/>
  <c r="L159" i="3" l="1"/>
  <c r="O159" i="3" s="1"/>
  <c r="D190" i="5"/>
  <c r="H190" i="5" s="1"/>
  <c r="N159" i="3" l="1"/>
  <c r="I190" i="5"/>
  <c r="A191" i="5" s="1"/>
  <c r="C191" i="5" l="1"/>
  <c r="J160" i="3" s="1"/>
  <c r="B191" i="5"/>
  <c r="M160" i="3" l="1"/>
  <c r="K160" i="3"/>
  <c r="F191" i="5" s="1"/>
  <c r="G191" i="5" s="1"/>
  <c r="L160" i="3" l="1"/>
  <c r="O160" i="3" s="1"/>
  <c r="D191" i="5"/>
  <c r="H191" i="5" s="1"/>
  <c r="N160" i="3" l="1"/>
  <c r="I191" i="5"/>
  <c r="A192" i="5" s="1"/>
  <c r="B192" i="5" l="1"/>
  <c r="C192" i="5"/>
  <c r="J161" i="3" s="1"/>
  <c r="K161" i="3" l="1"/>
  <c r="F192" i="5" s="1"/>
  <c r="G192" i="5" s="1"/>
  <c r="M161" i="3"/>
  <c r="L161" i="3" l="1"/>
  <c r="O161" i="3" s="1"/>
  <c r="D192" i="5"/>
  <c r="H192" i="5" s="1"/>
  <c r="N161" i="3" l="1"/>
  <c r="I192" i="5"/>
  <c r="A193" i="5" s="1"/>
  <c r="B193" i="5" l="1"/>
  <c r="C193" i="5"/>
  <c r="J162" i="3" s="1"/>
  <c r="M162" i="3" l="1"/>
  <c r="K162" i="3"/>
  <c r="F193" i="5" s="1"/>
  <c r="G193" i="5" s="1"/>
  <c r="L162" i="3" l="1"/>
  <c r="O162" i="3" s="1"/>
  <c r="D193" i="5"/>
  <c r="H193" i="5" s="1"/>
  <c r="N162" i="3" l="1"/>
  <c r="I193" i="5"/>
  <c r="A194" i="5" s="1"/>
  <c r="C194" i="5" l="1"/>
  <c r="J163" i="3" s="1"/>
  <c r="B194" i="5"/>
  <c r="K163" i="3" l="1"/>
  <c r="F194" i="5" s="1"/>
  <c r="G194" i="5" s="1"/>
  <c r="M163" i="3"/>
  <c r="L163" i="3" l="1"/>
  <c r="O163" i="3" s="1"/>
  <c r="D194" i="5"/>
  <c r="H194" i="5" s="1"/>
  <c r="N163" i="3" l="1"/>
  <c r="I194" i="5"/>
  <c r="A195" i="5" s="1"/>
  <c r="B195" i="5" l="1"/>
  <c r="C195" i="5"/>
  <c r="J164" i="3" s="1"/>
  <c r="K164" i="3" l="1"/>
  <c r="F195" i="5" s="1"/>
  <c r="G195" i="5" s="1"/>
  <c r="M164" i="3"/>
  <c r="L164" i="3" l="1"/>
  <c r="O164" i="3" s="1"/>
  <c r="D195" i="5"/>
  <c r="H195" i="5" s="1"/>
  <c r="N164" i="3" l="1"/>
  <c r="I195" i="5"/>
  <c r="A196" i="5" s="1"/>
  <c r="C196" i="5" l="1"/>
  <c r="J165" i="3" s="1"/>
  <c r="B196" i="5"/>
  <c r="M165" i="3" l="1"/>
  <c r="K165" i="3"/>
  <c r="F196" i="5" s="1"/>
  <c r="G196" i="5" s="1"/>
  <c r="L165" i="3" l="1"/>
  <c r="O165" i="3" s="1"/>
  <c r="D196" i="5"/>
  <c r="H196" i="5" s="1"/>
  <c r="N165" i="3" l="1"/>
  <c r="I196" i="5"/>
  <c r="A197" i="5" s="1"/>
  <c r="B197" i="5" l="1"/>
  <c r="C197" i="5"/>
  <c r="J166" i="3" s="1"/>
  <c r="K166" i="3" l="1"/>
  <c r="F197" i="5" s="1"/>
  <c r="G197" i="5" s="1"/>
  <c r="M166" i="3"/>
  <c r="L166" i="3" l="1"/>
  <c r="O166" i="3" s="1"/>
  <c r="D197" i="5"/>
  <c r="H197" i="5" s="1"/>
  <c r="N166" i="3" l="1"/>
  <c r="I197" i="5"/>
  <c r="A198" i="5" s="1"/>
  <c r="C198" i="5" l="1"/>
  <c r="J167" i="3" s="1"/>
  <c r="B198" i="5"/>
  <c r="K167" i="3" l="1"/>
  <c r="F198" i="5" s="1"/>
  <c r="G198" i="5" s="1"/>
  <c r="M167" i="3"/>
  <c r="L167" i="3" l="1"/>
  <c r="O167" i="3" s="1"/>
  <c r="D198" i="5"/>
  <c r="H198" i="5" s="1"/>
  <c r="N167" i="3" l="1"/>
  <c r="I198" i="5"/>
  <c r="A199" i="5" s="1"/>
  <c r="C199" i="5" l="1"/>
  <c r="J168" i="3" s="1"/>
  <c r="B199" i="5"/>
  <c r="M168" i="3" l="1"/>
  <c r="K168" i="3"/>
  <c r="F199" i="5" s="1"/>
  <c r="G199" i="5" s="1"/>
  <c r="L168" i="3" l="1"/>
  <c r="O168" i="3" s="1"/>
  <c r="D199" i="5"/>
  <c r="H199" i="5" s="1"/>
  <c r="N168" i="3" l="1"/>
  <c r="I199" i="5"/>
  <c r="A200" i="5" s="1"/>
  <c r="C200" i="5" l="1"/>
  <c r="J169" i="3" s="1"/>
  <c r="B200" i="5"/>
  <c r="K169" i="3" l="1"/>
  <c r="F200" i="5" s="1"/>
  <c r="G200" i="5" s="1"/>
  <c r="M169" i="3"/>
  <c r="L169" i="3" l="1"/>
  <c r="O169" i="3" s="1"/>
  <c r="D200" i="5"/>
  <c r="H200" i="5" s="1"/>
  <c r="N169" i="3" l="1"/>
  <c r="I200" i="5"/>
  <c r="A201" i="5" s="1"/>
  <c r="C201" i="5" l="1"/>
  <c r="J170" i="3" s="1"/>
  <c r="B201" i="5"/>
  <c r="K170" i="3" l="1"/>
  <c r="F201" i="5" s="1"/>
  <c r="G201" i="5" s="1"/>
  <c r="M170" i="3"/>
  <c r="L170" i="3" l="1"/>
  <c r="O170" i="3" s="1"/>
  <c r="D201" i="5"/>
  <c r="H201" i="5" s="1"/>
  <c r="N170" i="3" l="1"/>
  <c r="I201" i="5"/>
  <c r="A202" i="5" s="1"/>
  <c r="C202" i="5" l="1"/>
  <c r="J171" i="3" s="1"/>
  <c r="B202" i="5"/>
  <c r="K171" i="3" l="1"/>
  <c r="F202" i="5" s="1"/>
  <c r="G202" i="5" s="1"/>
  <c r="M171" i="3"/>
  <c r="L171" i="3" l="1"/>
  <c r="O171" i="3" s="1"/>
  <c r="D202" i="5"/>
  <c r="H202" i="5" s="1"/>
  <c r="N171" i="3" l="1"/>
  <c r="I202" i="5"/>
  <c r="A203" i="5" s="1"/>
  <c r="C203" i="5" l="1"/>
  <c r="J172" i="3" s="1"/>
  <c r="B203" i="5"/>
  <c r="M172" i="3" l="1"/>
  <c r="K172" i="3"/>
  <c r="F203" i="5" s="1"/>
  <c r="G203" i="5" s="1"/>
  <c r="L172" i="3" l="1"/>
  <c r="O172" i="3" s="1"/>
  <c r="D203" i="5"/>
  <c r="H203" i="5" s="1"/>
  <c r="N172" i="3" l="1"/>
  <c r="I203" i="5"/>
  <c r="A204" i="5" s="1"/>
  <c r="C204" i="5" l="1"/>
  <c r="J173" i="3" s="1"/>
  <c r="B204" i="5"/>
  <c r="K173" i="3" l="1"/>
  <c r="F204" i="5" s="1"/>
  <c r="G204" i="5" s="1"/>
  <c r="M173" i="3"/>
  <c r="L173" i="3" l="1"/>
  <c r="O173" i="3" s="1"/>
  <c r="D204" i="5"/>
  <c r="H204" i="5" s="1"/>
  <c r="N173" i="3" l="1"/>
  <c r="I204" i="5"/>
  <c r="A205" i="5" s="1"/>
  <c r="C205" i="5" l="1"/>
  <c r="J174" i="3" s="1"/>
  <c r="B205" i="5"/>
  <c r="K174" i="3" l="1"/>
  <c r="F205" i="5" s="1"/>
  <c r="G205" i="5" s="1"/>
  <c r="M174" i="3"/>
  <c r="L174" i="3" l="1"/>
  <c r="O174" i="3" s="1"/>
  <c r="D205" i="5"/>
  <c r="H205" i="5" s="1"/>
  <c r="N174" i="3" l="1"/>
  <c r="I205" i="5"/>
  <c r="A206" i="5" s="1"/>
  <c r="C206" i="5" l="1"/>
  <c r="J175" i="3" s="1"/>
  <c r="B206" i="5"/>
  <c r="M175" i="3" l="1"/>
  <c r="K175" i="3"/>
  <c r="F206" i="5" s="1"/>
  <c r="G206" i="5" s="1"/>
  <c r="L175" i="3" l="1"/>
  <c r="O175" i="3" s="1"/>
  <c r="D206" i="5"/>
  <c r="H206" i="5" s="1"/>
  <c r="N175" i="3" l="1"/>
  <c r="I206" i="5"/>
  <c r="A207" i="5" s="1"/>
  <c r="B207" i="5" l="1"/>
  <c r="C207" i="5"/>
  <c r="J176" i="3" s="1"/>
  <c r="M176" i="3" l="1"/>
  <c r="K176" i="3"/>
  <c r="F207" i="5" s="1"/>
  <c r="G207" i="5" s="1"/>
  <c r="L176" i="3" l="1"/>
  <c r="O176" i="3" s="1"/>
  <c r="D207" i="5"/>
  <c r="H207" i="5" s="1"/>
  <c r="N176" i="3" l="1"/>
  <c r="I207" i="5"/>
  <c r="A208" i="5" s="1"/>
  <c r="C208" i="5" l="1"/>
  <c r="J177" i="3" s="1"/>
  <c r="B208" i="5"/>
  <c r="K177" i="3" l="1"/>
  <c r="F208" i="5" s="1"/>
  <c r="G208" i="5" s="1"/>
  <c r="M177" i="3"/>
  <c r="L177" i="3" l="1"/>
  <c r="O177" i="3" s="1"/>
  <c r="D208" i="5"/>
  <c r="H208" i="5" s="1"/>
  <c r="N177" i="3" l="1"/>
  <c r="I208" i="5"/>
  <c r="A209" i="5" s="1"/>
  <c r="C209" i="5" l="1"/>
  <c r="J178" i="3" s="1"/>
  <c r="B209" i="5"/>
  <c r="M178" i="3" l="1"/>
  <c r="K178" i="3"/>
  <c r="F209" i="5" s="1"/>
  <c r="G209" i="5" s="1"/>
  <c r="L178" i="3" l="1"/>
  <c r="O178" i="3" s="1"/>
  <c r="D209" i="5"/>
  <c r="H209" i="5" s="1"/>
  <c r="N178" i="3" l="1"/>
  <c r="I209" i="5"/>
  <c r="A210" i="5" s="1"/>
  <c r="C210" i="5" l="1"/>
  <c r="J179" i="3" s="1"/>
  <c r="B210" i="5"/>
  <c r="K179" i="3" l="1"/>
  <c r="F210" i="5" s="1"/>
  <c r="G210" i="5" s="1"/>
  <c r="M179" i="3"/>
  <c r="L179" i="3" l="1"/>
  <c r="O179" i="3" s="1"/>
  <c r="D210" i="5"/>
  <c r="H210" i="5" s="1"/>
  <c r="N179" i="3" l="1"/>
  <c r="I210" i="5"/>
  <c r="A211" i="5" s="1"/>
  <c r="C211" i="5" l="1"/>
  <c r="J180" i="3" s="1"/>
  <c r="B211" i="5"/>
  <c r="K180" i="3" l="1"/>
  <c r="F211" i="5" s="1"/>
  <c r="G211" i="5" s="1"/>
  <c r="M180" i="3"/>
  <c r="L180" i="3" l="1"/>
  <c r="O180" i="3" s="1"/>
  <c r="D211" i="5"/>
  <c r="H211" i="5" s="1"/>
  <c r="N180" i="3" l="1"/>
  <c r="I211" i="5"/>
  <c r="A212" i="5" s="1"/>
  <c r="C212" i="5" l="1"/>
  <c r="J181" i="3" s="1"/>
  <c r="B212" i="5"/>
  <c r="K181" i="3" l="1"/>
  <c r="F212" i="5" s="1"/>
  <c r="G212" i="5" s="1"/>
  <c r="M181" i="3"/>
  <c r="L181" i="3" l="1"/>
  <c r="O181" i="3" s="1"/>
  <c r="D212" i="5"/>
  <c r="H212" i="5" s="1"/>
  <c r="N181" i="3" l="1"/>
  <c r="I212" i="5"/>
  <c r="A213" i="5" s="1"/>
  <c r="C213" i="5" l="1"/>
  <c r="J182" i="3" s="1"/>
  <c r="B213" i="5"/>
  <c r="K182" i="3" l="1"/>
  <c r="F213" i="5" s="1"/>
  <c r="G213" i="5" s="1"/>
  <c r="M182" i="3"/>
  <c r="L182" i="3" l="1"/>
  <c r="O182" i="3" s="1"/>
  <c r="D213" i="5"/>
  <c r="H213" i="5" s="1"/>
  <c r="N182" i="3" l="1"/>
  <c r="I213" i="5"/>
  <c r="A214" i="5" s="1"/>
  <c r="C214" i="5" l="1"/>
  <c r="J183" i="3" s="1"/>
  <c r="B214" i="5"/>
  <c r="K183" i="3" l="1"/>
  <c r="F214" i="5" s="1"/>
  <c r="G214" i="5" s="1"/>
  <c r="M183" i="3"/>
  <c r="L183" i="3" l="1"/>
  <c r="O183" i="3" s="1"/>
  <c r="D214" i="5"/>
  <c r="H214" i="5" s="1"/>
  <c r="N183" i="3" l="1"/>
  <c r="I214" i="5"/>
  <c r="A215" i="5" s="1"/>
  <c r="B215" i="5" l="1"/>
  <c r="C215" i="5"/>
  <c r="J184" i="3" s="1"/>
  <c r="M184" i="3" l="1"/>
  <c r="K184" i="3"/>
  <c r="F215" i="5" s="1"/>
  <c r="G215" i="5" s="1"/>
  <c r="L184" i="3" l="1"/>
  <c r="O184" i="3" s="1"/>
  <c r="D215" i="5"/>
  <c r="H215" i="5" s="1"/>
  <c r="N184" i="3" l="1"/>
  <c r="I215" i="5"/>
  <c r="A216" i="5" s="1"/>
  <c r="C216" i="5" l="1"/>
  <c r="J185" i="3" s="1"/>
  <c r="B216" i="5"/>
  <c r="M185" i="3" l="1"/>
  <c r="K185" i="3"/>
  <c r="F216" i="5" s="1"/>
  <c r="G216" i="5" s="1"/>
  <c r="L185" i="3" l="1"/>
  <c r="O185" i="3" s="1"/>
  <c r="D216" i="5"/>
  <c r="H216" i="5" s="1"/>
  <c r="N185" i="3" l="1"/>
  <c r="I216" i="5"/>
  <c r="A217" i="5" s="1"/>
  <c r="C217" i="5" l="1"/>
  <c r="J186" i="3" s="1"/>
  <c r="B217" i="5"/>
  <c r="M186" i="3" l="1"/>
  <c r="K186" i="3"/>
  <c r="F217" i="5" s="1"/>
  <c r="G217" i="5" s="1"/>
  <c r="L186" i="3" l="1"/>
  <c r="O186" i="3" s="1"/>
  <c r="D217" i="5"/>
  <c r="H217" i="5" s="1"/>
  <c r="N186" i="3" l="1"/>
  <c r="I217" i="5"/>
  <c r="A218" i="5" s="1"/>
  <c r="B218" i="5" l="1"/>
  <c r="C218" i="5"/>
  <c r="J187" i="3" s="1"/>
  <c r="K187" i="3" l="1"/>
  <c r="F218" i="5" s="1"/>
  <c r="G218" i="5" s="1"/>
  <c r="M187" i="3"/>
  <c r="L187" i="3" l="1"/>
  <c r="O187" i="3" s="1"/>
  <c r="D218" i="5"/>
  <c r="H218" i="5" s="1"/>
  <c r="N187" i="3" l="1"/>
  <c r="I218" i="5"/>
  <c r="A219" i="5" s="1"/>
  <c r="C219" i="5" l="1"/>
  <c r="J188" i="3" s="1"/>
  <c r="B219" i="5"/>
  <c r="M188" i="3" l="1"/>
  <c r="K188" i="3"/>
  <c r="F219" i="5" s="1"/>
  <c r="G219" i="5" s="1"/>
  <c r="L188" i="3" l="1"/>
  <c r="O188" i="3" s="1"/>
  <c r="D219" i="5"/>
  <c r="H219" i="5" s="1"/>
  <c r="N188" i="3" l="1"/>
  <c r="I219" i="5"/>
  <c r="A220" i="5" s="1"/>
  <c r="C220" i="5" l="1"/>
  <c r="J189" i="3" s="1"/>
  <c r="B220" i="5"/>
  <c r="M189" i="3" l="1"/>
  <c r="K189" i="3"/>
  <c r="F220" i="5" s="1"/>
  <c r="G220" i="5" s="1"/>
  <c r="L189" i="3" l="1"/>
  <c r="O189" i="3" s="1"/>
  <c r="D220" i="5"/>
  <c r="H220" i="5" s="1"/>
  <c r="N189" i="3" l="1"/>
  <c r="I220" i="5"/>
  <c r="A221" i="5" s="1"/>
  <c r="B221" i="5" l="1"/>
  <c r="C221" i="5"/>
  <c r="J190" i="3" s="1"/>
  <c r="M190" i="3" l="1"/>
  <c r="K190" i="3"/>
  <c r="F221" i="5" s="1"/>
  <c r="G221" i="5" s="1"/>
  <c r="L190" i="3" l="1"/>
  <c r="O190" i="3" s="1"/>
  <c r="D221" i="5"/>
  <c r="H221" i="5" s="1"/>
  <c r="N190" i="3" l="1"/>
  <c r="I221" i="5"/>
  <c r="A222" i="5" s="1"/>
  <c r="B222" i="5" l="1"/>
  <c r="C222" i="5"/>
  <c r="J191" i="3" s="1"/>
  <c r="K191" i="3" l="1"/>
  <c r="F222" i="5" s="1"/>
  <c r="G222" i="5" s="1"/>
  <c r="M191" i="3"/>
  <c r="L191" i="3" l="1"/>
  <c r="O191" i="3" s="1"/>
  <c r="D222" i="5"/>
  <c r="H222" i="5" s="1"/>
  <c r="N191" i="3" l="1"/>
  <c r="I222" i="5"/>
  <c r="A223" i="5" s="1"/>
  <c r="B223" i="5" l="1"/>
  <c r="C223" i="5"/>
  <c r="J192" i="3" s="1"/>
  <c r="M192" i="3" l="1"/>
  <c r="K192" i="3"/>
  <c r="F223" i="5" s="1"/>
  <c r="G223" i="5" s="1"/>
  <c r="L192" i="3" l="1"/>
  <c r="O192" i="3" s="1"/>
  <c r="D223" i="5"/>
  <c r="H223" i="5" s="1"/>
  <c r="N192" i="3" l="1"/>
  <c r="I223" i="5"/>
  <c r="A224" i="5" s="1"/>
  <c r="C224" i="5" l="1"/>
  <c r="J193" i="3" s="1"/>
  <c r="B224" i="5"/>
  <c r="K193" i="3" l="1"/>
  <c r="F224" i="5" s="1"/>
  <c r="G224" i="5" s="1"/>
  <c r="M193" i="3"/>
  <c r="L193" i="3" l="1"/>
  <c r="O193" i="3" s="1"/>
  <c r="D224" i="5"/>
  <c r="H224" i="5" s="1"/>
  <c r="N193" i="3" l="1"/>
  <c r="I224" i="5"/>
  <c r="A225" i="5" s="1"/>
  <c r="B225" i="5" l="1"/>
  <c r="C225" i="5"/>
  <c r="J194" i="3" s="1"/>
  <c r="M194" i="3" l="1"/>
  <c r="K194" i="3"/>
  <c r="F225" i="5" s="1"/>
  <c r="G225" i="5" s="1"/>
  <c r="L194" i="3" l="1"/>
  <c r="O194" i="3" s="1"/>
  <c r="D225" i="5"/>
  <c r="H225" i="5" s="1"/>
  <c r="N194" i="3" l="1"/>
  <c r="I225" i="5"/>
  <c r="A226" i="5" s="1"/>
  <c r="B226" i="5" l="1"/>
  <c r="C226" i="5"/>
  <c r="J195" i="3" s="1"/>
  <c r="K195" i="3" l="1"/>
  <c r="F226" i="5" s="1"/>
  <c r="G226" i="5" s="1"/>
  <c r="M195" i="3"/>
  <c r="L195" i="3" l="1"/>
  <c r="O195" i="3" s="1"/>
  <c r="D226" i="5"/>
  <c r="H226" i="5" s="1"/>
  <c r="N195" i="3" l="1"/>
  <c r="I226" i="5"/>
  <c r="A227" i="5" s="1"/>
  <c r="C227" i="5" l="1"/>
  <c r="J196" i="3" s="1"/>
  <c r="B227" i="5"/>
  <c r="M196" i="3" l="1"/>
  <c r="K196" i="3"/>
  <c r="F227" i="5" s="1"/>
  <c r="G227" i="5" s="1"/>
  <c r="L196" i="3" l="1"/>
  <c r="O196" i="3" s="1"/>
  <c r="D227" i="5"/>
  <c r="H227" i="5" s="1"/>
  <c r="N196" i="3" l="1"/>
  <c r="I227" i="5"/>
  <c r="A228" i="5" s="1"/>
  <c r="C228" i="5" l="1"/>
  <c r="J197" i="3" s="1"/>
  <c r="B228" i="5"/>
  <c r="M197" i="3" l="1"/>
  <c r="K197" i="3"/>
  <c r="F228" i="5" s="1"/>
  <c r="G228" i="5" s="1"/>
  <c r="L197" i="3" l="1"/>
  <c r="O197" i="3" s="1"/>
  <c r="D228" i="5"/>
  <c r="H228" i="5" s="1"/>
  <c r="N197" i="3" l="1"/>
  <c r="I228" i="5"/>
  <c r="A229" i="5" s="1"/>
  <c r="C229" i="5" l="1"/>
  <c r="J198" i="3" s="1"/>
  <c r="B229" i="5"/>
  <c r="M198" i="3" l="1"/>
  <c r="K198" i="3"/>
  <c r="F229" i="5" s="1"/>
  <c r="G229" i="5" s="1"/>
  <c r="L198" i="3" l="1"/>
  <c r="O198" i="3" s="1"/>
  <c r="D229" i="5"/>
  <c r="H229" i="5" s="1"/>
  <c r="N198" i="3" l="1"/>
  <c r="I229" i="5"/>
  <c r="A230" i="5" s="1"/>
  <c r="C230" i="5" l="1"/>
  <c r="J199" i="3" s="1"/>
  <c r="B230" i="5"/>
  <c r="K199" i="3" l="1"/>
  <c r="F230" i="5" s="1"/>
  <c r="G230" i="5" s="1"/>
  <c r="M199" i="3"/>
  <c r="L199" i="3" l="1"/>
  <c r="O199" i="3" s="1"/>
  <c r="D230" i="5"/>
  <c r="H230" i="5" s="1"/>
  <c r="N199" i="3" l="1"/>
  <c r="I230" i="5"/>
  <c r="A231" i="5" s="1"/>
  <c r="C231" i="5" l="1"/>
  <c r="J200" i="3" s="1"/>
  <c r="B231" i="5"/>
  <c r="K200" i="3" l="1"/>
  <c r="F231" i="5" s="1"/>
  <c r="G231" i="5" s="1"/>
  <c r="M200" i="3"/>
  <c r="L200" i="3" l="1"/>
  <c r="O200" i="3" s="1"/>
  <c r="D231" i="5"/>
  <c r="H231" i="5" s="1"/>
  <c r="N200" i="3" l="1"/>
  <c r="I231" i="5"/>
  <c r="A232" i="5" s="1"/>
  <c r="C232" i="5" l="1"/>
  <c r="J201" i="3" s="1"/>
  <c r="B232" i="5"/>
  <c r="M201" i="3" l="1"/>
  <c r="K201" i="3"/>
  <c r="F232" i="5" s="1"/>
  <c r="G232" i="5" s="1"/>
  <c r="L201" i="3" l="1"/>
  <c r="O201" i="3" s="1"/>
  <c r="D232" i="5"/>
  <c r="H232" i="5" s="1"/>
  <c r="N201" i="3" l="1"/>
  <c r="I232" i="5"/>
  <c r="A233" i="5" s="1"/>
  <c r="C233" i="5" l="1"/>
  <c r="J202" i="3" s="1"/>
  <c r="B233" i="5"/>
  <c r="M202" i="3" l="1"/>
  <c r="K202" i="3"/>
  <c r="F233" i="5" s="1"/>
  <c r="G233" i="5" s="1"/>
  <c r="L202" i="3" l="1"/>
  <c r="O202" i="3" s="1"/>
  <c r="D233" i="5"/>
  <c r="H233" i="5" s="1"/>
  <c r="N202" i="3" l="1"/>
  <c r="I233" i="5"/>
  <c r="A234" i="5" s="1"/>
  <c r="B234" i="5" l="1"/>
  <c r="C234" i="5"/>
  <c r="J203" i="3" s="1"/>
  <c r="M203" i="3" l="1"/>
  <c r="K203" i="3"/>
  <c r="F234" i="5" s="1"/>
  <c r="G234" i="5" s="1"/>
  <c r="L203" i="3" l="1"/>
  <c r="O203" i="3" s="1"/>
  <c r="D234" i="5"/>
  <c r="H234" i="5" s="1"/>
  <c r="N203" i="3" l="1"/>
  <c r="I234" i="5"/>
  <c r="A235" i="5" s="1"/>
  <c r="C235" i="5" l="1"/>
  <c r="J204" i="3" s="1"/>
  <c r="B235" i="5"/>
  <c r="M204" i="3" l="1"/>
  <c r="K204" i="3"/>
  <c r="F235" i="5" s="1"/>
  <c r="G235" i="5" s="1"/>
  <c r="L204" i="3" l="1"/>
  <c r="O204" i="3" s="1"/>
  <c r="D235" i="5"/>
  <c r="H235" i="5" s="1"/>
  <c r="N204" i="3" l="1"/>
  <c r="I235" i="5"/>
  <c r="A236" i="5" s="1"/>
  <c r="C236" i="5" l="1"/>
  <c r="J205" i="3" s="1"/>
  <c r="B236" i="5"/>
  <c r="M205" i="3" l="1"/>
  <c r="K205" i="3"/>
  <c r="F236" i="5" s="1"/>
  <c r="G236" i="5" s="1"/>
  <c r="L205" i="3" l="1"/>
  <c r="O205" i="3" s="1"/>
  <c r="D236" i="5"/>
  <c r="H236" i="5" s="1"/>
  <c r="N205" i="3" l="1"/>
  <c r="I236" i="5"/>
  <c r="A237" i="5" s="1"/>
  <c r="B237" i="5" l="1"/>
  <c r="C237" i="5"/>
  <c r="J206" i="3" s="1"/>
  <c r="K206" i="3" l="1"/>
  <c r="F237" i="5" s="1"/>
  <c r="G237" i="5" s="1"/>
  <c r="M206" i="3"/>
  <c r="L206" i="3" l="1"/>
  <c r="O206" i="3" s="1"/>
  <c r="D237" i="5"/>
  <c r="H237" i="5" s="1"/>
  <c r="N206" i="3" l="1"/>
  <c r="I237" i="5"/>
  <c r="A238" i="5" s="1"/>
  <c r="C238" i="5" l="1"/>
  <c r="J207" i="3" s="1"/>
  <c r="B238" i="5"/>
  <c r="M207" i="3" l="1"/>
  <c r="K207" i="3"/>
  <c r="F238" i="5" s="1"/>
  <c r="G238" i="5" s="1"/>
  <c r="L207" i="3" l="1"/>
  <c r="O207" i="3" s="1"/>
  <c r="D238" i="5"/>
  <c r="H238" i="5" s="1"/>
  <c r="N207" i="3" l="1"/>
  <c r="I238" i="5"/>
  <c r="A239" i="5" s="1"/>
  <c r="B239" i="5" l="1"/>
  <c r="C239" i="5"/>
  <c r="J208" i="3" s="1"/>
  <c r="M208" i="3" l="1"/>
  <c r="K208" i="3"/>
  <c r="F239" i="5" s="1"/>
  <c r="G239" i="5" s="1"/>
  <c r="L208" i="3" l="1"/>
  <c r="O208" i="3" s="1"/>
  <c r="D239" i="5"/>
  <c r="H239" i="5" s="1"/>
  <c r="N208" i="3" l="1"/>
  <c r="I239" i="5"/>
  <c r="A240" i="5" s="1"/>
  <c r="C240" i="5" l="1"/>
  <c r="J209" i="3" s="1"/>
  <c r="B240" i="5"/>
  <c r="M209" i="3" l="1"/>
  <c r="K209" i="3"/>
  <c r="F240" i="5" s="1"/>
  <c r="G240" i="5" s="1"/>
  <c r="L209" i="3" l="1"/>
  <c r="O209" i="3" s="1"/>
  <c r="D240" i="5"/>
  <c r="H240" i="5" s="1"/>
  <c r="N209" i="3" l="1"/>
  <c r="I240" i="5"/>
  <c r="A241" i="5" s="1"/>
  <c r="B241" i="5" l="1"/>
  <c r="C241" i="5"/>
  <c r="J210" i="3" s="1"/>
  <c r="M210" i="3" l="1"/>
  <c r="K210" i="3"/>
  <c r="F241" i="5" s="1"/>
  <c r="G241" i="5" s="1"/>
  <c r="L210" i="3" l="1"/>
  <c r="O210" i="3" s="1"/>
  <c r="D241" i="5"/>
  <c r="H241" i="5" s="1"/>
  <c r="N210" i="3" l="1"/>
  <c r="I241" i="5"/>
  <c r="A242" i="5" s="1"/>
  <c r="B242" i="5" l="1"/>
  <c r="C242" i="5"/>
  <c r="J211" i="3" s="1"/>
  <c r="K211" i="3" l="1"/>
  <c r="F242" i="5" s="1"/>
  <c r="G242" i="5" s="1"/>
  <c r="M211" i="3"/>
  <c r="L211" i="3" l="1"/>
  <c r="O211" i="3" s="1"/>
  <c r="D242" i="5"/>
  <c r="H242" i="5" s="1"/>
  <c r="N211" i="3" l="1"/>
  <c r="I242" i="5"/>
  <c r="A243" i="5" s="1"/>
  <c r="C243" i="5" l="1"/>
  <c r="J212" i="3" s="1"/>
  <c r="B243" i="5"/>
  <c r="K212" i="3" l="1"/>
  <c r="F243" i="5" s="1"/>
  <c r="G243" i="5" s="1"/>
  <c r="M212" i="3"/>
  <c r="L212" i="3" l="1"/>
  <c r="O212" i="3" s="1"/>
  <c r="D243" i="5"/>
  <c r="H243" i="5" s="1"/>
  <c r="N212" i="3" l="1"/>
  <c r="I243" i="5"/>
  <c r="A244" i="5" s="1"/>
  <c r="B244" i="5" l="1"/>
  <c r="C244" i="5"/>
  <c r="J213" i="3" s="1"/>
  <c r="M213" i="3" l="1"/>
  <c r="K213" i="3"/>
  <c r="F244" i="5" s="1"/>
  <c r="G244" i="5" s="1"/>
  <c r="L213" i="3" l="1"/>
  <c r="O213" i="3" s="1"/>
  <c r="D244" i="5"/>
  <c r="H244" i="5" s="1"/>
  <c r="N213" i="3" l="1"/>
  <c r="I244" i="5"/>
  <c r="A245" i="5" s="1"/>
  <c r="B245" i="5" l="1"/>
  <c r="C245" i="5"/>
  <c r="J214" i="3" s="1"/>
  <c r="K214" i="3" l="1"/>
  <c r="F245" i="5" s="1"/>
  <c r="G245" i="5" s="1"/>
  <c r="M214" i="3"/>
  <c r="L214" i="3" l="1"/>
  <c r="O214" i="3" s="1"/>
  <c r="D245" i="5"/>
  <c r="H245" i="5" s="1"/>
  <c r="N214" i="3" l="1"/>
  <c r="I245" i="5"/>
  <c r="A246" i="5" s="1"/>
  <c r="B246" i="5" l="1"/>
  <c r="C246" i="5"/>
  <c r="J215" i="3" s="1"/>
  <c r="M215" i="3" l="1"/>
  <c r="K215" i="3"/>
  <c r="F246" i="5" s="1"/>
  <c r="G246" i="5" s="1"/>
  <c r="L215" i="3" l="1"/>
  <c r="O215" i="3" s="1"/>
  <c r="D246" i="5"/>
  <c r="H246" i="5" s="1"/>
  <c r="N215" i="3" l="1"/>
  <c r="I246" i="5"/>
  <c r="A247" i="5" s="1"/>
  <c r="B247" i="5" l="1"/>
  <c r="C247" i="5"/>
  <c r="J216" i="3" s="1"/>
  <c r="K216" i="3" l="1"/>
  <c r="F247" i="5" s="1"/>
  <c r="G247" i="5" s="1"/>
  <c r="M216" i="3"/>
  <c r="L216" i="3" l="1"/>
  <c r="O216" i="3" s="1"/>
  <c r="D247" i="5"/>
  <c r="H247" i="5" s="1"/>
  <c r="N216" i="3" l="1"/>
  <c r="I247" i="5"/>
  <c r="A248" i="5" s="1"/>
  <c r="B248" i="5" l="1"/>
  <c r="C248" i="5"/>
  <c r="J217" i="3" s="1"/>
  <c r="M217" i="3" l="1"/>
  <c r="K217" i="3"/>
  <c r="F248" i="5" s="1"/>
  <c r="G248" i="5" s="1"/>
  <c r="L217" i="3" l="1"/>
  <c r="O217" i="3" s="1"/>
  <c r="D248" i="5"/>
  <c r="H248" i="5" s="1"/>
  <c r="N217" i="3" l="1"/>
  <c r="I248" i="5"/>
  <c r="A249" i="5" s="1"/>
  <c r="B249" i="5" l="1"/>
  <c r="C249" i="5"/>
  <c r="J218" i="3" s="1"/>
  <c r="M218" i="3" l="1"/>
  <c r="K218" i="3"/>
  <c r="F249" i="5" s="1"/>
  <c r="G249" i="5" s="1"/>
  <c r="L218" i="3" l="1"/>
  <c r="O218" i="3" s="1"/>
  <c r="D249" i="5"/>
  <c r="H249" i="5" s="1"/>
  <c r="N218" i="3" l="1"/>
  <c r="I249" i="5"/>
  <c r="A250" i="5" s="1"/>
  <c r="B250" i="5" l="1"/>
  <c r="C250" i="5"/>
  <c r="J219" i="3" s="1"/>
  <c r="K219" i="3" l="1"/>
  <c r="F250" i="5" s="1"/>
  <c r="G250" i="5" s="1"/>
  <c r="M219" i="3"/>
  <c r="L219" i="3" l="1"/>
  <c r="O219" i="3" s="1"/>
  <c r="D250" i="5"/>
  <c r="H250" i="5" s="1"/>
  <c r="N219" i="3" l="1"/>
  <c r="I250" i="5"/>
  <c r="A251" i="5" s="1"/>
  <c r="B251" i="5" l="1"/>
  <c r="C251" i="5"/>
  <c r="J220" i="3" s="1"/>
  <c r="M220" i="3" l="1"/>
  <c r="K220" i="3"/>
  <c r="F251" i="5" s="1"/>
  <c r="G251" i="5" s="1"/>
  <c r="L220" i="3" l="1"/>
  <c r="O220" i="3" s="1"/>
  <c r="D251" i="5"/>
  <c r="H251" i="5" s="1"/>
  <c r="N220" i="3" l="1"/>
  <c r="I251" i="5"/>
  <c r="A252" i="5" s="1"/>
  <c r="B252" i="5" l="1"/>
  <c r="C252" i="5"/>
  <c r="J221" i="3" s="1"/>
  <c r="M221" i="3" l="1"/>
  <c r="K221" i="3"/>
  <c r="F252" i="5" s="1"/>
  <c r="G252" i="5" s="1"/>
  <c r="L221" i="3" l="1"/>
  <c r="O221" i="3" s="1"/>
  <c r="D252" i="5"/>
  <c r="H252" i="5" s="1"/>
  <c r="N221" i="3" l="1"/>
  <c r="I252" i="5"/>
  <c r="A253" i="5" s="1"/>
  <c r="C253" i="5" l="1"/>
  <c r="J222" i="3" s="1"/>
  <c r="B253" i="5"/>
  <c r="M222" i="3" l="1"/>
  <c r="K222" i="3"/>
  <c r="F253" i="5" s="1"/>
  <c r="G253" i="5" s="1"/>
  <c r="L222" i="3" l="1"/>
  <c r="O222" i="3" s="1"/>
  <c r="D253" i="5"/>
  <c r="H253" i="5" s="1"/>
  <c r="N222" i="3" l="1"/>
  <c r="I253" i="5"/>
  <c r="A254" i="5" s="1"/>
  <c r="B254" i="5" l="1"/>
  <c r="C254" i="5"/>
  <c r="J223" i="3" s="1"/>
  <c r="M223" i="3" l="1"/>
  <c r="K223" i="3"/>
  <c r="F254" i="5" s="1"/>
  <c r="G254" i="5" s="1"/>
  <c r="L223" i="3" l="1"/>
  <c r="O223" i="3" s="1"/>
  <c r="D254" i="5"/>
  <c r="H254" i="5" s="1"/>
  <c r="N223" i="3" l="1"/>
  <c r="I254" i="5"/>
  <c r="A255" i="5" s="1"/>
  <c r="B255" i="5" l="1"/>
  <c r="C255" i="5"/>
  <c r="J224" i="3" s="1"/>
  <c r="K224" i="3" l="1"/>
  <c r="F255" i="5" s="1"/>
  <c r="G255" i="5" s="1"/>
  <c r="M224" i="3"/>
  <c r="L224" i="3" l="1"/>
  <c r="O224" i="3" s="1"/>
  <c r="D255" i="5"/>
  <c r="H255" i="5" s="1"/>
  <c r="N224" i="3" l="1"/>
  <c r="I255" i="5"/>
  <c r="A256" i="5" s="1"/>
  <c r="B256" i="5" l="1"/>
  <c r="C256" i="5"/>
  <c r="J225" i="3" s="1"/>
  <c r="K225" i="3" l="1"/>
  <c r="F256" i="5" s="1"/>
  <c r="G256" i="5" s="1"/>
  <c r="M225" i="3"/>
  <c r="L225" i="3" l="1"/>
  <c r="O225" i="3" s="1"/>
  <c r="D256" i="5"/>
  <c r="H256" i="5" s="1"/>
  <c r="N225" i="3" l="1"/>
  <c r="I256" i="5"/>
  <c r="A257" i="5" s="1"/>
  <c r="C257" i="5" l="1"/>
  <c r="J226" i="3" s="1"/>
  <c r="B257" i="5"/>
  <c r="K226" i="3" l="1"/>
  <c r="F257" i="5" s="1"/>
  <c r="G257" i="5" s="1"/>
  <c r="M226" i="3"/>
  <c r="L226" i="3" l="1"/>
  <c r="O226" i="3" s="1"/>
  <c r="D257" i="5"/>
  <c r="H257" i="5" s="1"/>
  <c r="N226" i="3" l="1"/>
  <c r="I257" i="5"/>
  <c r="A258" i="5" s="1"/>
  <c r="B258" i="5" l="1"/>
  <c r="C258" i="5"/>
  <c r="J227" i="3" s="1"/>
  <c r="K227" i="3" l="1"/>
  <c r="F258" i="5" s="1"/>
  <c r="G258" i="5" s="1"/>
  <c r="M227" i="3"/>
  <c r="L227" i="3" l="1"/>
  <c r="O227" i="3" s="1"/>
  <c r="D258" i="5"/>
  <c r="H258" i="5" s="1"/>
  <c r="N227" i="3" l="1"/>
  <c r="I258" i="5"/>
  <c r="A259" i="5" s="1"/>
  <c r="B259" i="5" l="1"/>
  <c r="C259" i="5"/>
  <c r="J228" i="3" s="1"/>
  <c r="K228" i="3" l="1"/>
  <c r="F259" i="5" s="1"/>
  <c r="G259" i="5" s="1"/>
  <c r="M228" i="3"/>
  <c r="L228" i="3" l="1"/>
  <c r="O228" i="3" s="1"/>
  <c r="D259" i="5"/>
  <c r="H259" i="5" s="1"/>
  <c r="N228" i="3" l="1"/>
  <c r="I259" i="5"/>
  <c r="A260" i="5" s="1"/>
  <c r="B260" i="5" l="1"/>
  <c r="C260" i="5"/>
  <c r="J229" i="3" s="1"/>
  <c r="M229" i="3" l="1"/>
  <c r="K229" i="3"/>
  <c r="F260" i="5" s="1"/>
  <c r="G260" i="5" s="1"/>
  <c r="L229" i="3" l="1"/>
  <c r="O229" i="3" s="1"/>
  <c r="D260" i="5"/>
  <c r="H260" i="5" s="1"/>
  <c r="N229" i="3" l="1"/>
  <c r="I260" i="5"/>
  <c r="A261" i="5" s="1"/>
  <c r="B261" i="5" l="1"/>
  <c r="C261" i="5"/>
  <c r="J230" i="3" s="1"/>
  <c r="M230" i="3" l="1"/>
  <c r="K230" i="3"/>
  <c r="F261" i="5" s="1"/>
  <c r="G261" i="5" s="1"/>
  <c r="L230" i="3" l="1"/>
  <c r="O230" i="3" s="1"/>
  <c r="D261" i="5"/>
  <c r="H261" i="5" s="1"/>
  <c r="N230" i="3" l="1"/>
  <c r="I261" i="5"/>
  <c r="A262" i="5" s="1"/>
  <c r="B262" i="5" l="1"/>
  <c r="C262" i="5"/>
  <c r="J231" i="3" s="1"/>
  <c r="K231" i="3" l="1"/>
  <c r="F262" i="5" s="1"/>
  <c r="G262" i="5" s="1"/>
  <c r="M231" i="3"/>
  <c r="L231" i="3" l="1"/>
  <c r="O231" i="3" s="1"/>
  <c r="D262" i="5"/>
  <c r="H262" i="5" s="1"/>
  <c r="N231" i="3" l="1"/>
  <c r="I262" i="5"/>
  <c r="A263" i="5" s="1"/>
  <c r="C263" i="5" l="1"/>
  <c r="J232" i="3" s="1"/>
  <c r="B263" i="5"/>
  <c r="K232" i="3" l="1"/>
  <c r="F263" i="5" s="1"/>
  <c r="G263" i="5" s="1"/>
  <c r="M232" i="3"/>
  <c r="L232" i="3" l="1"/>
  <c r="O232" i="3" s="1"/>
  <c r="D263" i="5"/>
  <c r="H263" i="5" s="1"/>
  <c r="N232" i="3" l="1"/>
  <c r="I263" i="5"/>
  <c r="A264" i="5" s="1"/>
  <c r="C264" i="5" l="1"/>
  <c r="J233" i="3" s="1"/>
  <c r="B264" i="5"/>
  <c r="K233" i="3" l="1"/>
  <c r="F264" i="5" s="1"/>
  <c r="G264" i="5" s="1"/>
  <c r="M233" i="3"/>
  <c r="L233" i="3" l="1"/>
  <c r="O233" i="3" s="1"/>
  <c r="D264" i="5"/>
  <c r="H264" i="5" s="1"/>
  <c r="N233" i="3" l="1"/>
  <c r="I264" i="5"/>
  <c r="A265" i="5" s="1"/>
  <c r="C265" i="5" l="1"/>
  <c r="J234" i="3" s="1"/>
  <c r="B265" i="5"/>
  <c r="K234" i="3" l="1"/>
  <c r="F265" i="5" s="1"/>
  <c r="G265" i="5" s="1"/>
  <c r="M234" i="3"/>
  <c r="L234" i="3" l="1"/>
  <c r="O234" i="3" s="1"/>
  <c r="D265" i="5"/>
  <c r="H265" i="5" s="1"/>
  <c r="N234" i="3" l="1"/>
  <c r="I265" i="5"/>
  <c r="A266" i="5" s="1"/>
  <c r="B266" i="5" l="1"/>
  <c r="C266" i="5"/>
  <c r="J235" i="3" s="1"/>
  <c r="K235" i="3" l="1"/>
  <c r="F266" i="5" s="1"/>
  <c r="G266" i="5" s="1"/>
  <c r="M235" i="3"/>
  <c r="L235" i="3" l="1"/>
  <c r="O235" i="3" s="1"/>
  <c r="D266" i="5"/>
  <c r="H266" i="5" s="1"/>
  <c r="N235" i="3" l="1"/>
  <c r="I266" i="5"/>
  <c r="A267" i="5" s="1"/>
  <c r="B267" i="5" l="1"/>
  <c r="C267" i="5"/>
  <c r="J236" i="3" s="1"/>
  <c r="M236" i="3" l="1"/>
  <c r="K236" i="3"/>
  <c r="F267" i="5" s="1"/>
  <c r="G267" i="5" s="1"/>
  <c r="L236" i="3" l="1"/>
  <c r="O236" i="3" s="1"/>
  <c r="D267" i="5"/>
  <c r="H267" i="5" s="1"/>
  <c r="N236" i="3" l="1"/>
  <c r="I267" i="5"/>
  <c r="A268" i="5" s="1"/>
  <c r="B268" i="5" l="1"/>
  <c r="C268" i="5"/>
  <c r="J237" i="3" s="1"/>
  <c r="M237" i="3" l="1"/>
  <c r="K237" i="3"/>
  <c r="F268" i="5" s="1"/>
  <c r="G268" i="5" s="1"/>
  <c r="L237" i="3" l="1"/>
  <c r="O237" i="3" s="1"/>
  <c r="D268" i="5"/>
  <c r="H268" i="5" s="1"/>
  <c r="N237" i="3" l="1"/>
  <c r="I268" i="5"/>
  <c r="A269" i="5" s="1"/>
  <c r="B269" i="5" l="1"/>
  <c r="C269" i="5"/>
  <c r="J238" i="3" s="1"/>
  <c r="M238" i="3" l="1"/>
  <c r="K238" i="3"/>
  <c r="F269" i="5" s="1"/>
  <c r="G269" i="5" s="1"/>
  <c r="L238" i="3" l="1"/>
  <c r="O238" i="3" s="1"/>
  <c r="D269" i="5"/>
  <c r="H269" i="5" s="1"/>
  <c r="N238" i="3" l="1"/>
  <c r="I269" i="5"/>
  <c r="A270" i="5" s="1"/>
  <c r="B270" i="5" l="1"/>
  <c r="C270" i="5"/>
  <c r="J239" i="3" s="1"/>
  <c r="M239" i="3" l="1"/>
  <c r="K239" i="3"/>
  <c r="F270" i="5" s="1"/>
  <c r="G270" i="5" s="1"/>
  <c r="L239" i="3" l="1"/>
  <c r="O239" i="3" s="1"/>
  <c r="D270" i="5"/>
  <c r="H270" i="5" s="1"/>
  <c r="N239" i="3" l="1"/>
  <c r="I270" i="5"/>
  <c r="A271" i="5" s="1"/>
  <c r="C271" i="5" l="1"/>
  <c r="J240" i="3" s="1"/>
  <c r="B271" i="5"/>
  <c r="K240" i="3" l="1"/>
  <c r="F271" i="5" s="1"/>
  <c r="G271" i="5" s="1"/>
  <c r="M240" i="3"/>
  <c r="L240" i="3" l="1"/>
  <c r="O240" i="3" s="1"/>
  <c r="D271" i="5"/>
  <c r="H271" i="5" s="1"/>
  <c r="N240" i="3" l="1"/>
  <c r="I271" i="5"/>
  <c r="A272" i="5" s="1"/>
  <c r="B272" i="5" l="1"/>
  <c r="C272" i="5"/>
  <c r="J241" i="3" s="1"/>
  <c r="K241" i="3" l="1"/>
  <c r="F272" i="5" s="1"/>
  <c r="G272" i="5" s="1"/>
  <c r="M241" i="3"/>
  <c r="L241" i="3" l="1"/>
  <c r="O241" i="3" s="1"/>
  <c r="D272" i="5"/>
  <c r="H272" i="5" s="1"/>
  <c r="N241" i="3" l="1"/>
  <c r="I272" i="5"/>
  <c r="A273" i="5" s="1"/>
  <c r="B273" i="5" l="1"/>
  <c r="C273" i="5"/>
  <c r="J242" i="3" s="1"/>
  <c r="K242" i="3" l="1"/>
  <c r="F273" i="5" s="1"/>
  <c r="G273" i="5" s="1"/>
  <c r="M242" i="3"/>
  <c r="L242" i="3" l="1"/>
  <c r="O242" i="3" s="1"/>
  <c r="D273" i="5"/>
  <c r="H273" i="5" s="1"/>
  <c r="N242" i="3" l="1"/>
  <c r="I273" i="5"/>
  <c r="A274" i="5" s="1"/>
  <c r="B274" i="5" l="1"/>
  <c r="C274" i="5"/>
  <c r="J243" i="3" s="1"/>
  <c r="K243" i="3" l="1"/>
  <c r="F274" i="5" s="1"/>
  <c r="G274" i="5" s="1"/>
  <c r="M243" i="3"/>
  <c r="L243" i="3" l="1"/>
  <c r="O243" i="3" s="1"/>
  <c r="D274" i="5"/>
  <c r="H274" i="5" s="1"/>
  <c r="N243" i="3" l="1"/>
  <c r="I274" i="5"/>
  <c r="A275" i="5" s="1"/>
  <c r="B275" i="5" l="1"/>
  <c r="C275" i="5"/>
  <c r="J244" i="3" s="1"/>
  <c r="M244" i="3" l="1"/>
  <c r="K244" i="3"/>
  <c r="F275" i="5" s="1"/>
  <c r="G275" i="5" s="1"/>
  <c r="L244" i="3" l="1"/>
  <c r="O244" i="3" s="1"/>
  <c r="D275" i="5"/>
  <c r="H275" i="5" s="1"/>
  <c r="N244" i="3" l="1"/>
  <c r="I275" i="5"/>
  <c r="A276" i="5" s="1"/>
  <c r="B276" i="5" l="1"/>
  <c r="C276" i="5"/>
  <c r="J245" i="3" s="1"/>
  <c r="M245" i="3" l="1"/>
  <c r="K245" i="3"/>
  <c r="F276" i="5" s="1"/>
  <c r="G276" i="5" s="1"/>
  <c r="L245" i="3" l="1"/>
  <c r="O245" i="3" s="1"/>
  <c r="D276" i="5"/>
  <c r="H276" i="5" s="1"/>
  <c r="N245" i="3" l="1"/>
  <c r="I276" i="5"/>
  <c r="A277" i="5" s="1"/>
  <c r="B277" i="5" l="1"/>
  <c r="C277" i="5"/>
  <c r="J246" i="3" s="1"/>
  <c r="K246" i="3" l="1"/>
  <c r="F277" i="5" s="1"/>
  <c r="G277" i="5" s="1"/>
  <c r="M246" i="3"/>
  <c r="L246" i="3" l="1"/>
  <c r="O246" i="3" s="1"/>
  <c r="D277" i="5"/>
  <c r="H277" i="5" s="1"/>
  <c r="N246" i="3" l="1"/>
  <c r="I277" i="5"/>
  <c r="A278" i="5" s="1"/>
  <c r="B278" i="5" l="1"/>
  <c r="C278" i="5"/>
  <c r="J247" i="3" s="1"/>
  <c r="M247" i="3" l="1"/>
  <c r="K247" i="3"/>
  <c r="F278" i="5" s="1"/>
  <c r="G278" i="5" s="1"/>
  <c r="L247" i="3" l="1"/>
  <c r="O247" i="3" s="1"/>
  <c r="D278" i="5"/>
  <c r="H278" i="5" s="1"/>
  <c r="N247" i="3" l="1"/>
  <c r="I278" i="5"/>
  <c r="A279" i="5" s="1"/>
  <c r="B279" i="5" l="1"/>
  <c r="C279" i="5"/>
  <c r="J248" i="3" s="1"/>
  <c r="K248" i="3" l="1"/>
  <c r="F279" i="5" s="1"/>
  <c r="G279" i="5" s="1"/>
  <c r="M248" i="3"/>
  <c r="L248" i="3" l="1"/>
  <c r="O248" i="3" s="1"/>
  <c r="D279" i="5"/>
  <c r="H279" i="5" s="1"/>
  <c r="N248" i="3" l="1"/>
  <c r="I279" i="5"/>
  <c r="A280" i="5" s="1"/>
  <c r="B280" i="5" l="1"/>
  <c r="C280" i="5"/>
  <c r="J249" i="3" s="1"/>
  <c r="M249" i="3" l="1"/>
  <c r="K249" i="3"/>
  <c r="F280" i="5" s="1"/>
  <c r="G280" i="5" s="1"/>
  <c r="L249" i="3" l="1"/>
  <c r="O249" i="3" s="1"/>
  <c r="D280" i="5"/>
  <c r="H280" i="5" s="1"/>
  <c r="N249" i="3" l="1"/>
  <c r="I280" i="5"/>
  <c r="A281" i="5" s="1"/>
  <c r="C281" i="5" l="1"/>
  <c r="J250" i="3" s="1"/>
  <c r="B281" i="5"/>
  <c r="K250" i="3" l="1"/>
  <c r="F281" i="5" s="1"/>
  <c r="G281" i="5" s="1"/>
  <c r="M250" i="3"/>
  <c r="L250" i="3" l="1"/>
  <c r="O250" i="3" s="1"/>
  <c r="D281" i="5"/>
  <c r="H281" i="5" s="1"/>
  <c r="N250" i="3" l="1"/>
  <c r="I281" i="5"/>
  <c r="A282" i="5" s="1"/>
  <c r="C282" i="5" l="1"/>
  <c r="J251" i="3" s="1"/>
  <c r="B282" i="5"/>
  <c r="K251" i="3" l="1"/>
  <c r="F282" i="5" s="1"/>
  <c r="G282" i="5" s="1"/>
  <c r="M251" i="3"/>
  <c r="L251" i="3" l="1"/>
  <c r="O251" i="3" s="1"/>
  <c r="D282" i="5"/>
  <c r="H282" i="5" s="1"/>
  <c r="N251" i="3" l="1"/>
  <c r="I282" i="5"/>
  <c r="A283" i="5" s="1"/>
  <c r="C283" i="5" l="1"/>
  <c r="J252" i="3" s="1"/>
  <c r="B283" i="5"/>
  <c r="M252" i="3" l="1"/>
  <c r="K252" i="3"/>
  <c r="F283" i="5" s="1"/>
  <c r="G283" i="5" s="1"/>
  <c r="L252" i="3" l="1"/>
  <c r="O252" i="3" s="1"/>
  <c r="D283" i="5"/>
  <c r="H283" i="5" s="1"/>
  <c r="N252" i="3" l="1"/>
  <c r="I283" i="5"/>
  <c r="A284" i="5" s="1"/>
  <c r="B284" i="5" l="1"/>
  <c r="C284" i="5"/>
  <c r="J253" i="3" s="1"/>
  <c r="K253" i="3" l="1"/>
  <c r="F284" i="5" s="1"/>
  <c r="G284" i="5" s="1"/>
  <c r="M253" i="3"/>
  <c r="L253" i="3" l="1"/>
  <c r="O253" i="3" s="1"/>
  <c r="D284" i="5"/>
  <c r="H284" i="5" s="1"/>
  <c r="N253" i="3" l="1"/>
  <c r="I284" i="5"/>
  <c r="A285" i="5" s="1"/>
  <c r="C285" i="5" l="1"/>
  <c r="J254" i="3" s="1"/>
  <c r="B285" i="5"/>
  <c r="M254" i="3" l="1"/>
  <c r="K254" i="3"/>
  <c r="F285" i="5" s="1"/>
  <c r="G285" i="5" s="1"/>
  <c r="L254" i="3" l="1"/>
  <c r="O254" i="3" s="1"/>
  <c r="D285" i="5"/>
  <c r="H285" i="5" s="1"/>
  <c r="N254" i="3" l="1"/>
  <c r="I285" i="5"/>
  <c r="A286" i="5" s="1"/>
  <c r="C286" i="5" l="1"/>
  <c r="J255" i="3" s="1"/>
  <c r="B286" i="5"/>
  <c r="M255" i="3" l="1"/>
  <c r="K255" i="3"/>
  <c r="F286" i="5" s="1"/>
  <c r="G286" i="5" s="1"/>
  <c r="L255" i="3" l="1"/>
  <c r="O255" i="3" s="1"/>
  <c r="D286" i="5"/>
  <c r="H286" i="5" s="1"/>
  <c r="N255" i="3" l="1"/>
  <c r="I286" i="5"/>
  <c r="A287" i="5" s="1"/>
  <c r="B287" i="5" l="1"/>
  <c r="C287" i="5"/>
  <c r="J256" i="3" s="1"/>
  <c r="M256" i="3" l="1"/>
  <c r="K256" i="3"/>
  <c r="F287" i="5" s="1"/>
  <c r="G287" i="5" s="1"/>
  <c r="L256" i="3" l="1"/>
  <c r="O256" i="3" s="1"/>
  <c r="D287" i="5"/>
  <c r="H287" i="5" s="1"/>
  <c r="N256" i="3" l="1"/>
  <c r="I287" i="5"/>
  <c r="A288" i="5" s="1"/>
  <c r="B288" i="5" l="1"/>
  <c r="C288" i="5"/>
  <c r="J257" i="3" s="1"/>
  <c r="K257" i="3" l="1"/>
  <c r="F288" i="5" s="1"/>
  <c r="G288" i="5" s="1"/>
  <c r="M257" i="3"/>
  <c r="L257" i="3" l="1"/>
  <c r="O257" i="3" s="1"/>
  <c r="D288" i="5"/>
  <c r="H288" i="5" s="1"/>
  <c r="N257" i="3" l="1"/>
  <c r="I288" i="5"/>
  <c r="A289" i="5" s="1"/>
  <c r="C289" i="5" l="1"/>
  <c r="J258" i="3" s="1"/>
  <c r="B289" i="5"/>
  <c r="K258" i="3" l="1"/>
  <c r="F289" i="5" s="1"/>
  <c r="G289" i="5" s="1"/>
  <c r="M258" i="3"/>
  <c r="L258" i="3" l="1"/>
  <c r="O258" i="3" s="1"/>
  <c r="D289" i="5"/>
  <c r="H289" i="5" s="1"/>
  <c r="N258" i="3" l="1"/>
  <c r="I289" i="5"/>
  <c r="A290" i="5" s="1"/>
  <c r="C290" i="5" l="1"/>
  <c r="J259" i="3" s="1"/>
  <c r="B290" i="5"/>
  <c r="K259" i="3" l="1"/>
  <c r="F290" i="5" s="1"/>
  <c r="G290" i="5" s="1"/>
  <c r="M259" i="3"/>
  <c r="L259" i="3" l="1"/>
  <c r="O259" i="3" s="1"/>
  <c r="D290" i="5"/>
  <c r="H290" i="5" s="1"/>
  <c r="N259" i="3" l="1"/>
  <c r="I290" i="5"/>
  <c r="A291" i="5" s="1"/>
  <c r="C291" i="5" l="1"/>
  <c r="J260" i="3" s="1"/>
  <c r="B291" i="5"/>
  <c r="K260" i="3" l="1"/>
  <c r="F291" i="5" s="1"/>
  <c r="G291" i="5" s="1"/>
  <c r="M260" i="3"/>
  <c r="L260" i="3" l="1"/>
  <c r="O260" i="3" s="1"/>
  <c r="D291" i="5"/>
  <c r="H291" i="5" s="1"/>
  <c r="N260" i="3" l="1"/>
  <c r="I291" i="5"/>
  <c r="A292" i="5" s="1"/>
  <c r="B292" i="5" l="1"/>
  <c r="C292" i="5"/>
  <c r="J261" i="3" s="1"/>
  <c r="K261" i="3" l="1"/>
  <c r="F292" i="5" s="1"/>
  <c r="G292" i="5" s="1"/>
  <c r="M261" i="3"/>
  <c r="L261" i="3" l="1"/>
  <c r="O261" i="3" s="1"/>
  <c r="D292" i="5"/>
  <c r="H292" i="5" s="1"/>
  <c r="N261" i="3" l="1"/>
  <c r="I292" i="5"/>
  <c r="A293" i="5" s="1"/>
  <c r="C293" i="5" l="1"/>
  <c r="J262" i="3" s="1"/>
  <c r="B293" i="5"/>
  <c r="K262" i="3" l="1"/>
  <c r="F293" i="5" s="1"/>
  <c r="G293" i="5" s="1"/>
  <c r="M262" i="3"/>
  <c r="L262" i="3" l="1"/>
  <c r="O262" i="3" s="1"/>
  <c r="D293" i="5"/>
  <c r="H293" i="5" s="1"/>
  <c r="N262" i="3" l="1"/>
  <c r="I293" i="5"/>
  <c r="A294" i="5" s="1"/>
  <c r="C294" i="5" l="1"/>
  <c r="J263" i="3" s="1"/>
  <c r="B294" i="5"/>
  <c r="M263" i="3" l="1"/>
  <c r="K263" i="3"/>
  <c r="F294" i="5" s="1"/>
  <c r="G294" i="5" s="1"/>
  <c r="L263" i="3" l="1"/>
  <c r="O263" i="3" s="1"/>
  <c r="D294" i="5"/>
  <c r="H294" i="5" s="1"/>
  <c r="N263" i="3" l="1"/>
  <c r="I294" i="5"/>
  <c r="A295" i="5" s="1"/>
  <c r="B295" i="5" l="1"/>
  <c r="C295" i="5"/>
  <c r="J264" i="3" s="1"/>
  <c r="K264" i="3" l="1"/>
  <c r="F295" i="5" s="1"/>
  <c r="G295" i="5" s="1"/>
  <c r="M264" i="3"/>
  <c r="L264" i="3" l="1"/>
  <c r="O264" i="3" s="1"/>
  <c r="D295" i="5"/>
  <c r="H295" i="5" s="1"/>
  <c r="N264" i="3" l="1"/>
  <c r="I295" i="5"/>
  <c r="A296" i="5" s="1"/>
  <c r="B296" i="5" l="1"/>
  <c r="C296" i="5"/>
  <c r="J265" i="3" s="1"/>
  <c r="M265" i="3" l="1"/>
  <c r="K265" i="3"/>
  <c r="F296" i="5" s="1"/>
  <c r="G296" i="5" s="1"/>
  <c r="L265" i="3" l="1"/>
  <c r="O265" i="3" s="1"/>
  <c r="D296" i="5"/>
  <c r="H296" i="5" s="1"/>
  <c r="N265" i="3" l="1"/>
  <c r="I296" i="5"/>
  <c r="A297" i="5" s="1"/>
  <c r="C297" i="5" l="1"/>
  <c r="J266" i="3" s="1"/>
  <c r="B297" i="5"/>
  <c r="K266" i="3" l="1"/>
  <c r="F297" i="5" s="1"/>
  <c r="G297" i="5" s="1"/>
  <c r="M266" i="3"/>
  <c r="L266" i="3" l="1"/>
  <c r="O266" i="3" s="1"/>
  <c r="D297" i="5"/>
  <c r="H297" i="5" s="1"/>
  <c r="N266" i="3" l="1"/>
  <c r="I297" i="5"/>
  <c r="A298" i="5" s="1"/>
  <c r="C298" i="5" l="1"/>
  <c r="J267" i="3" s="1"/>
  <c r="B298" i="5"/>
  <c r="K267" i="3" l="1"/>
  <c r="F298" i="5" s="1"/>
  <c r="G298" i="5" s="1"/>
  <c r="M267" i="3"/>
  <c r="L267" i="3" l="1"/>
  <c r="O267" i="3" s="1"/>
  <c r="D298" i="5"/>
  <c r="H298" i="5" s="1"/>
  <c r="N267" i="3" l="1"/>
  <c r="I298" i="5"/>
  <c r="A299" i="5" s="1"/>
  <c r="B299" i="5" l="1"/>
  <c r="C299" i="5"/>
  <c r="J268" i="3" s="1"/>
  <c r="D299" i="5"/>
  <c r="H299" i="5" s="1"/>
  <c r="I299" i="5"/>
  <c r="A300" i="5" s="1"/>
  <c r="B300" i="5" l="1"/>
  <c r="C300" i="5"/>
  <c r="J269" i="3" s="1"/>
  <c r="D300" i="5"/>
  <c r="H300" i="5" s="1"/>
  <c r="I300" i="5"/>
  <c r="A301" i="5" s="1"/>
  <c r="M268" i="3"/>
  <c r="K268" i="3"/>
  <c r="F299" i="5" s="1"/>
  <c r="G299" i="5" s="1"/>
  <c r="L268" i="3" l="1"/>
  <c r="O268" i="3" s="1"/>
  <c r="N268" i="3" s="1"/>
  <c r="C301" i="5"/>
  <c r="J270" i="3" s="1"/>
  <c r="B301" i="5"/>
  <c r="D301" i="5"/>
  <c r="H301" i="5" s="1"/>
  <c r="I301" i="5"/>
  <c r="A302" i="5" s="1"/>
  <c r="M269" i="3" l="1"/>
  <c r="K269" i="3"/>
  <c r="F300" i="5" s="1"/>
  <c r="G300" i="5" s="1"/>
  <c r="C302" i="5"/>
  <c r="J271" i="3" s="1"/>
  <c r="B302" i="5"/>
  <c r="D302" i="5"/>
  <c r="H302" i="5" s="1"/>
  <c r="I302" i="5"/>
  <c r="A303" i="5" s="1"/>
  <c r="L269" i="3" l="1"/>
  <c r="O269" i="3" s="1"/>
  <c r="N269" i="3" s="1"/>
  <c r="B303" i="5"/>
  <c r="C303" i="5"/>
  <c r="J272" i="3" s="1"/>
  <c r="D303" i="5"/>
  <c r="H303" i="5" s="1"/>
  <c r="I303" i="5"/>
  <c r="A304" i="5" s="1"/>
  <c r="K270" i="3" l="1"/>
  <c r="F301" i="5" s="1"/>
  <c r="G301" i="5" s="1"/>
  <c r="M270" i="3"/>
  <c r="B304" i="5"/>
  <c r="C304" i="5"/>
  <c r="J273" i="3" s="1"/>
  <c r="D304" i="5"/>
  <c r="H304" i="5" s="1"/>
  <c r="I304" i="5"/>
  <c r="A305" i="5" s="1"/>
  <c r="L270" i="3" l="1"/>
  <c r="O270" i="3" s="1"/>
  <c r="N270" i="3" s="1"/>
  <c r="C305" i="5"/>
  <c r="J274" i="3" s="1"/>
  <c r="B305" i="5"/>
  <c r="D305" i="5"/>
  <c r="H305" i="5" s="1"/>
  <c r="I305" i="5"/>
  <c r="A306" i="5" s="1"/>
  <c r="K271" i="3" l="1"/>
  <c r="F302" i="5" s="1"/>
  <c r="G302" i="5" s="1"/>
  <c r="M271" i="3"/>
  <c r="B306" i="5"/>
  <c r="C306" i="5"/>
  <c r="J275" i="3" s="1"/>
  <c r="D306" i="5"/>
  <c r="H306" i="5" s="1"/>
  <c r="I306" i="5"/>
  <c r="A307" i="5" s="1"/>
  <c r="L271" i="3" l="1"/>
  <c r="O271" i="3" s="1"/>
  <c r="B307" i="5"/>
  <c r="C307" i="5"/>
  <c r="J276" i="3" s="1"/>
  <c r="D307" i="5"/>
  <c r="H307" i="5" s="1"/>
  <c r="I307" i="5"/>
  <c r="A308" i="5" s="1"/>
  <c r="I308" i="5" s="1"/>
  <c r="A309" i="5" s="1"/>
  <c r="N271" i="3" l="1"/>
  <c r="M272" i="3"/>
  <c r="K272" i="3"/>
  <c r="F303" i="5" s="1"/>
  <c r="G303" i="5" s="1"/>
  <c r="C308" i="5"/>
  <c r="J277" i="3" s="1"/>
  <c r="B308" i="5"/>
  <c r="D308" i="5"/>
  <c r="H308" i="5" s="1"/>
  <c r="B309" i="5"/>
  <c r="C309" i="5"/>
  <c r="J278" i="3" s="1"/>
  <c r="L272" i="3" l="1"/>
  <c r="O272" i="3" s="1"/>
  <c r="M273" i="3" l="1"/>
  <c r="N272" i="3"/>
  <c r="K273" i="3"/>
  <c r="F304" i="5" s="1"/>
  <c r="G304" i="5" s="1"/>
  <c r="D309" i="5"/>
  <c r="H309" i="5" s="1"/>
  <c r="L273" i="3" l="1"/>
  <c r="O273" i="3" s="1"/>
  <c r="N273" i="3" s="1"/>
  <c r="I309" i="5"/>
  <c r="A310" i="5" s="1"/>
  <c r="M274" i="3" l="1"/>
  <c r="K274" i="3"/>
  <c r="F305" i="5" s="1"/>
  <c r="G305" i="5" s="1"/>
  <c r="C310" i="5"/>
  <c r="J279" i="3" s="1"/>
  <c r="B310" i="5"/>
  <c r="L274" i="3" l="1"/>
  <c r="O274" i="3" s="1"/>
  <c r="M275" i="3" l="1"/>
  <c r="K275" i="3"/>
  <c r="F306" i="5" s="1"/>
  <c r="G306" i="5" s="1"/>
  <c r="N274" i="3"/>
  <c r="D310" i="5"/>
  <c r="H310" i="5" s="1"/>
  <c r="L275" i="3" l="1"/>
  <c r="O275" i="3" s="1"/>
  <c r="M276" i="3" s="1"/>
  <c r="I310" i="5"/>
  <c r="A311" i="5" s="1"/>
  <c r="K276" i="3" l="1"/>
  <c r="F307" i="5" s="1"/>
  <c r="G307" i="5" s="1"/>
  <c r="N275" i="3"/>
  <c r="L276" i="3"/>
  <c r="O276" i="3" s="1"/>
  <c r="B311" i="5"/>
  <c r="C311" i="5"/>
  <c r="J280" i="3" s="1"/>
  <c r="N276" i="3" l="1"/>
  <c r="M277" i="3"/>
  <c r="K277" i="3"/>
  <c r="F308" i="5" s="1"/>
  <c r="G308" i="5" s="1"/>
  <c r="L277" i="3" l="1"/>
  <c r="O277" i="3" s="1"/>
  <c r="D311" i="5"/>
  <c r="H311" i="5" s="1"/>
  <c r="N277" i="3" l="1"/>
  <c r="M278" i="3"/>
  <c r="K278" i="3"/>
  <c r="F309" i="5" s="1"/>
  <c r="G309" i="5" s="1"/>
  <c r="I311" i="5"/>
  <c r="A312" i="5" s="1"/>
  <c r="L278" i="3" l="1"/>
  <c r="O278" i="3" s="1"/>
  <c r="B312" i="5"/>
  <c r="C312" i="5"/>
  <c r="J281" i="3" s="1"/>
  <c r="N278" i="3" l="1"/>
  <c r="M279" i="3"/>
  <c r="L279" i="3" s="1"/>
  <c r="O279" i="3" s="1"/>
  <c r="K279" i="3"/>
  <c r="F310" i="5" s="1"/>
  <c r="G310" i="5" s="1"/>
  <c r="N279" i="3" l="1"/>
  <c r="M280" i="3"/>
  <c r="K280" i="3"/>
  <c r="F311" i="5" s="1"/>
  <c r="G311" i="5" s="1"/>
  <c r="D312" i="5"/>
  <c r="H312" i="5" s="1"/>
  <c r="L280" i="3" l="1"/>
  <c r="O280" i="3" s="1"/>
  <c r="N280" i="3" s="1"/>
  <c r="I312" i="5"/>
  <c r="A313" i="5" s="1"/>
  <c r="K281" i="3" l="1"/>
  <c r="F312" i="5" s="1"/>
  <c r="G312" i="5" s="1"/>
  <c r="M281" i="3"/>
  <c r="L281" i="3" s="1"/>
  <c r="O281" i="3" s="1"/>
  <c r="N281" i="3" s="1"/>
  <c r="C313" i="5"/>
  <c r="J282" i="3" s="1"/>
  <c r="B313" i="5"/>
  <c r="K282" i="3" l="1"/>
  <c r="F313" i="5" s="1"/>
  <c r="G313" i="5" s="1"/>
  <c r="M282" i="3"/>
  <c r="L282" i="3" l="1"/>
  <c r="O282" i="3" s="1"/>
  <c r="D313" i="5"/>
  <c r="H313" i="5" s="1"/>
  <c r="N282" i="3" l="1"/>
  <c r="I313" i="5"/>
  <c r="A314" i="5" s="1"/>
  <c r="B314" i="5" l="1"/>
  <c r="C314" i="5"/>
  <c r="J283" i="3" s="1"/>
  <c r="K283" i="3" l="1"/>
  <c r="F314" i="5" s="1"/>
  <c r="G314" i="5" s="1"/>
  <c r="M283" i="3"/>
  <c r="L283" i="3" l="1"/>
  <c r="O283" i="3" s="1"/>
  <c r="D314" i="5"/>
  <c r="H314" i="5" s="1"/>
  <c r="N283" i="3" l="1"/>
  <c r="I314" i="5"/>
  <c r="A315" i="5" s="1"/>
  <c r="C315" i="5" l="1"/>
  <c r="J284" i="3" s="1"/>
  <c r="B315" i="5"/>
  <c r="K284" i="3" l="1"/>
  <c r="F315" i="5" s="1"/>
  <c r="G315" i="5" s="1"/>
  <c r="M284" i="3"/>
  <c r="L284" i="3" l="1"/>
  <c r="O284" i="3" s="1"/>
  <c r="D315" i="5"/>
  <c r="H315" i="5" s="1"/>
  <c r="N284" i="3" l="1"/>
  <c r="I315" i="5"/>
  <c r="A316" i="5" s="1"/>
  <c r="B316" i="5" l="1"/>
  <c r="C316" i="5"/>
  <c r="J285" i="3" s="1"/>
  <c r="M285" i="3" l="1"/>
  <c r="K285" i="3"/>
  <c r="F316" i="5" s="1"/>
  <c r="G316" i="5" s="1"/>
  <c r="L285" i="3" l="1"/>
  <c r="O285" i="3" s="1"/>
  <c r="D316" i="5"/>
  <c r="H316" i="5" s="1"/>
  <c r="N285" i="3" l="1"/>
  <c r="I316" i="5"/>
  <c r="A317" i="5" s="1"/>
  <c r="C317" i="5" l="1"/>
  <c r="J286" i="3" s="1"/>
  <c r="B317" i="5"/>
  <c r="M286" i="3" l="1"/>
  <c r="K286" i="3"/>
  <c r="F317" i="5" s="1"/>
  <c r="G317" i="5" s="1"/>
  <c r="L286" i="3" l="1"/>
  <c r="O286" i="3" s="1"/>
  <c r="D317" i="5"/>
  <c r="H317" i="5" s="1"/>
  <c r="N286" i="3" l="1"/>
  <c r="I317" i="5"/>
  <c r="A318" i="5" s="1"/>
  <c r="B318" i="5" l="1"/>
  <c r="C318" i="5"/>
  <c r="J287" i="3" s="1"/>
  <c r="K287" i="3" l="1"/>
  <c r="F318" i="5" s="1"/>
  <c r="G318" i="5" s="1"/>
  <c r="M287" i="3"/>
  <c r="L287" i="3" l="1"/>
  <c r="O287" i="3" s="1"/>
  <c r="D318" i="5"/>
  <c r="H318" i="5" s="1"/>
  <c r="N287" i="3" l="1"/>
  <c r="I318" i="5"/>
  <c r="A319" i="5" s="1"/>
  <c r="C319" i="5" l="1"/>
  <c r="J288" i="3" s="1"/>
  <c r="B319" i="5"/>
  <c r="K288" i="3" l="1"/>
  <c r="F319" i="5" s="1"/>
  <c r="G319" i="5" s="1"/>
  <c r="M288" i="3"/>
  <c r="L288" i="3" l="1"/>
  <c r="O288" i="3" s="1"/>
  <c r="D319" i="5"/>
  <c r="H319" i="5" s="1"/>
  <c r="N288" i="3" l="1"/>
  <c r="I319" i="5"/>
  <c r="A320" i="5" s="1"/>
  <c r="B320" i="5" l="1"/>
  <c r="C320" i="5"/>
  <c r="J289" i="3" s="1"/>
  <c r="K289" i="3" l="1"/>
  <c r="F320" i="5" s="1"/>
  <c r="G320" i="5" s="1"/>
  <c r="M289" i="3"/>
  <c r="L289" i="3" l="1"/>
  <c r="O289" i="3" s="1"/>
  <c r="D320" i="5"/>
  <c r="H320" i="5" s="1"/>
  <c r="N289" i="3" l="1"/>
  <c r="I320" i="5"/>
  <c r="A321" i="5" s="1"/>
  <c r="C321" i="5" l="1"/>
  <c r="J290" i="3" s="1"/>
  <c r="B321" i="5"/>
  <c r="K290" i="3" l="1"/>
  <c r="F321" i="5" s="1"/>
  <c r="G321" i="5" s="1"/>
  <c r="M290" i="3"/>
  <c r="L290" i="3" l="1"/>
  <c r="O290" i="3" s="1"/>
  <c r="D321" i="5"/>
  <c r="H321" i="5" s="1"/>
  <c r="N290" i="3" l="1"/>
  <c r="I321" i="5"/>
  <c r="A322" i="5" s="1"/>
  <c r="B322" i="5" l="1"/>
  <c r="C322" i="5"/>
  <c r="J291" i="3" s="1"/>
  <c r="K291" i="3" l="1"/>
  <c r="F322" i="5" s="1"/>
  <c r="G322" i="5" s="1"/>
  <c r="M291" i="3"/>
  <c r="L291" i="3" l="1"/>
  <c r="O291" i="3" s="1"/>
  <c r="D322" i="5"/>
  <c r="H322" i="5" s="1"/>
  <c r="N291" i="3" l="1"/>
  <c r="I322" i="5"/>
  <c r="A323" i="5" s="1"/>
  <c r="I323" i="5" l="1"/>
  <c r="A324" i="5" s="1"/>
  <c r="H323" i="5"/>
  <c r="B323" i="5"/>
  <c r="D323" i="5"/>
  <c r="C323" i="5"/>
  <c r="J292" i="3" s="1"/>
  <c r="F323" i="5"/>
  <c r="G323" i="5"/>
  <c r="K292" i="3" l="1"/>
  <c r="M292" i="3"/>
  <c r="F324" i="5"/>
  <c r="I324" i="5"/>
  <c r="A325" i="5" s="1"/>
  <c r="B324" i="5"/>
  <c r="H324" i="5"/>
  <c r="D324" i="5"/>
  <c r="G324" i="5"/>
  <c r="C324" i="5"/>
  <c r="J293" i="3" s="1"/>
  <c r="L292" i="3" l="1"/>
  <c r="O292" i="3" s="1"/>
  <c r="N292" i="3" s="1"/>
  <c r="I325" i="5"/>
  <c r="A326" i="5" s="1"/>
  <c r="C325" i="5"/>
  <c r="J294" i="3" s="1"/>
  <c r="H325" i="5"/>
  <c r="G325" i="5"/>
  <c r="B325" i="5"/>
  <c r="D325" i="5"/>
  <c r="F325" i="5"/>
  <c r="K293" i="3" l="1"/>
  <c r="M293" i="3"/>
  <c r="B326" i="5"/>
  <c r="F326" i="5"/>
  <c r="G326" i="5"/>
  <c r="C326" i="5"/>
  <c r="J295" i="3" s="1"/>
  <c r="I326" i="5"/>
  <c r="A327" i="5" s="1"/>
  <c r="D326" i="5"/>
  <c r="H326" i="5"/>
  <c r="L293" i="3" l="1"/>
  <c r="O293" i="3" s="1"/>
  <c r="N293" i="3" s="1"/>
  <c r="I327" i="5"/>
  <c r="A328" i="5" s="1"/>
  <c r="D327" i="5"/>
  <c r="F327" i="5"/>
  <c r="H327" i="5"/>
  <c r="B327" i="5"/>
  <c r="C327" i="5"/>
  <c r="J296" i="3" s="1"/>
  <c r="G327" i="5"/>
  <c r="M294" i="3" l="1"/>
  <c r="K294" i="3"/>
  <c r="B328" i="5"/>
  <c r="H328" i="5"/>
  <c r="D328" i="5"/>
  <c r="G328" i="5"/>
  <c r="C328" i="5"/>
  <c r="J297" i="3" s="1"/>
  <c r="F328" i="5"/>
  <c r="I328" i="5"/>
  <c r="A329" i="5" s="1"/>
  <c r="L294" i="3" l="1"/>
  <c r="O294" i="3" s="1"/>
  <c r="N294" i="3" s="1"/>
  <c r="B329" i="5"/>
  <c r="G329" i="5"/>
  <c r="F329" i="5"/>
  <c r="C329" i="5"/>
  <c r="J298" i="3" s="1"/>
  <c r="D329" i="5"/>
  <c r="H329" i="5"/>
  <c r="I329" i="5"/>
  <c r="A330" i="5" s="1"/>
  <c r="K295" i="3" l="1"/>
  <c r="M295" i="3"/>
  <c r="B330" i="5"/>
  <c r="C330" i="5"/>
  <c r="J299" i="3" s="1"/>
  <c r="D330" i="5"/>
  <c r="F330" i="5"/>
  <c r="G330" i="5"/>
  <c r="I330" i="5"/>
  <c r="A331" i="5" s="1"/>
  <c r="H330" i="5"/>
  <c r="L295" i="3" l="1"/>
  <c r="O295" i="3" s="1"/>
  <c r="M296" i="3" s="1"/>
  <c r="F331" i="5"/>
  <c r="H331" i="5"/>
  <c r="B331" i="5"/>
  <c r="D331" i="5"/>
  <c r="I331" i="5"/>
  <c r="A332" i="5" s="1"/>
  <c r="C331" i="5"/>
  <c r="J300" i="3" s="1"/>
  <c r="G331" i="5"/>
  <c r="K296" i="3" l="1"/>
  <c r="L296" i="3" s="1"/>
  <c r="O296" i="3" s="1"/>
  <c r="N296" i="3" s="1"/>
  <c r="N295" i="3"/>
  <c r="F332" i="5"/>
  <c r="H332" i="5"/>
  <c r="D332" i="5"/>
  <c r="G332" i="5"/>
  <c r="B332" i="5"/>
  <c r="C332" i="5"/>
  <c r="J301" i="3" s="1"/>
  <c r="I332" i="5"/>
  <c r="A333" i="5" s="1"/>
  <c r="M297" i="3" l="1"/>
  <c r="K297" i="3"/>
  <c r="D333" i="5"/>
  <c r="G333" i="5"/>
  <c r="F333" i="5"/>
  <c r="B333" i="5"/>
  <c r="C333" i="5"/>
  <c r="J302" i="3" s="1"/>
  <c r="H333" i="5"/>
  <c r="I333" i="5"/>
  <c r="A334" i="5" s="1"/>
  <c r="L297" i="3" l="1"/>
  <c r="O297" i="3" s="1"/>
  <c r="N297" i="3" s="1"/>
  <c r="B334" i="5"/>
  <c r="C334" i="5"/>
  <c r="J303" i="3" s="1"/>
  <c r="G334" i="5"/>
  <c r="I334" i="5"/>
  <c r="A335" i="5" s="1"/>
  <c r="D334" i="5"/>
  <c r="F334" i="5"/>
  <c r="H334" i="5"/>
  <c r="M298" i="3" l="1"/>
  <c r="K298" i="3"/>
  <c r="L298" i="3" s="1"/>
  <c r="O298" i="3" s="1"/>
  <c r="C335" i="5"/>
  <c r="J304" i="3" s="1"/>
  <c r="H335" i="5"/>
  <c r="B335" i="5"/>
  <c r="D335" i="5"/>
  <c r="F335" i="5"/>
  <c r="G335" i="5"/>
  <c r="I335" i="5"/>
  <c r="A336" i="5" s="1"/>
  <c r="N298" i="3" l="1"/>
  <c r="K299" i="3"/>
  <c r="M299" i="3"/>
  <c r="L299" i="3" s="1"/>
  <c r="O299" i="3" s="1"/>
  <c r="M300" i="3" s="1"/>
  <c r="I336" i="5"/>
  <c r="A337" i="5" s="1"/>
  <c r="B336" i="5"/>
  <c r="H336" i="5"/>
  <c r="D336" i="5"/>
  <c r="G336" i="5"/>
  <c r="F336" i="5"/>
  <c r="C336" i="5"/>
  <c r="J305" i="3" s="1"/>
  <c r="K300" i="3" l="1"/>
  <c r="L300" i="3" s="1"/>
  <c r="O300" i="3" s="1"/>
  <c r="N300" i="3" s="1"/>
  <c r="N299" i="3"/>
  <c r="B337" i="5"/>
  <c r="D337" i="5"/>
  <c r="H337" i="5"/>
  <c r="G337" i="5"/>
  <c r="C337" i="5"/>
  <c r="J306" i="3" s="1"/>
  <c r="F337" i="5"/>
  <c r="I337" i="5"/>
  <c r="A338" i="5" s="1"/>
  <c r="K301" i="3" l="1"/>
  <c r="M301" i="3"/>
  <c r="L301" i="3" s="1"/>
  <c r="O301" i="3" s="1"/>
  <c r="B338" i="5"/>
  <c r="D338" i="5"/>
  <c r="I338" i="5"/>
  <c r="A339" i="5" s="1"/>
  <c r="F338" i="5"/>
  <c r="C338" i="5"/>
  <c r="J307" i="3" s="1"/>
  <c r="G338" i="5"/>
  <c r="H338" i="5"/>
  <c r="N301" i="3" l="1"/>
  <c r="K302" i="3"/>
  <c r="M302" i="3"/>
  <c r="L302" i="3" s="1"/>
  <c r="O302" i="3" s="1"/>
  <c r="N302" i="3" s="1"/>
  <c r="G339" i="5"/>
  <c r="D339" i="5"/>
  <c r="C339" i="5"/>
  <c r="J308" i="3" s="1"/>
  <c r="H339" i="5"/>
  <c r="B339" i="5"/>
  <c r="F339" i="5"/>
  <c r="I339" i="5"/>
  <c r="A340" i="5" s="1"/>
  <c r="M303" i="3" l="1"/>
  <c r="K303" i="3"/>
  <c r="B340" i="5"/>
  <c r="H340" i="5"/>
  <c r="D340" i="5"/>
  <c r="G340" i="5"/>
  <c r="I340" i="5"/>
  <c r="A341" i="5" s="1"/>
  <c r="C340" i="5"/>
  <c r="J309" i="3" s="1"/>
  <c r="F340" i="5"/>
  <c r="L303" i="3" l="1"/>
  <c r="O303" i="3" s="1"/>
  <c r="M304" i="3" s="1"/>
  <c r="N303" i="3"/>
  <c r="I341" i="5"/>
  <c r="A342" i="5" s="1"/>
  <c r="G341" i="5"/>
  <c r="B341" i="5"/>
  <c r="D341" i="5"/>
  <c r="H341" i="5"/>
  <c r="C341" i="5"/>
  <c r="J310" i="3" s="1"/>
  <c r="F341" i="5"/>
  <c r="K304" i="3" l="1"/>
  <c r="L304" i="3"/>
  <c r="O304" i="3" s="1"/>
  <c r="N304" i="3" s="1"/>
  <c r="M305" i="3"/>
  <c r="B342" i="5"/>
  <c r="F342" i="5"/>
  <c r="G342" i="5"/>
  <c r="I342" i="5"/>
  <c r="A343" i="5" s="1"/>
  <c r="D342" i="5"/>
  <c r="H342" i="5"/>
  <c r="C342" i="5"/>
  <c r="J311" i="3" s="1"/>
  <c r="K305" i="3" l="1"/>
  <c r="L305" i="3" s="1"/>
  <c r="O305" i="3" s="1"/>
  <c r="C343" i="5"/>
  <c r="J312" i="3" s="1"/>
  <c r="H343" i="5"/>
  <c r="B343" i="5"/>
  <c r="D343" i="5"/>
  <c r="I343" i="5"/>
  <c r="A344" i="5" s="1"/>
  <c r="F343" i="5"/>
  <c r="G343" i="5"/>
  <c r="K306" i="3" l="1"/>
  <c r="M306" i="3"/>
  <c r="N305" i="3"/>
  <c r="B344" i="5"/>
  <c r="H344" i="5"/>
  <c r="D344" i="5"/>
  <c r="G344" i="5"/>
  <c r="C344" i="5"/>
  <c r="J313" i="3" s="1"/>
  <c r="F344" i="5"/>
  <c r="I344" i="5"/>
  <c r="A345" i="5" s="1"/>
  <c r="L306" i="3" l="1"/>
  <c r="O306" i="3" s="1"/>
  <c r="B345" i="5"/>
  <c r="G345" i="5"/>
  <c r="D345" i="5"/>
  <c r="F345" i="5"/>
  <c r="H345" i="5"/>
  <c r="I345" i="5"/>
  <c r="A346" i="5" s="1"/>
  <c r="C345" i="5"/>
  <c r="J314" i="3" s="1"/>
  <c r="N306" i="3" l="1"/>
  <c r="K307" i="3"/>
  <c r="M307" i="3"/>
  <c r="L307" i="3" s="1"/>
  <c r="O307" i="3" s="1"/>
  <c r="B346" i="5"/>
  <c r="C346" i="5"/>
  <c r="J315" i="3" s="1"/>
  <c r="D346" i="5"/>
  <c r="I346" i="5"/>
  <c r="A347" i="5" s="1"/>
  <c r="F346" i="5"/>
  <c r="G346" i="5"/>
  <c r="H346" i="5"/>
  <c r="N307" i="3" l="1"/>
  <c r="K308" i="3"/>
  <c r="M308" i="3"/>
  <c r="L308" i="3" s="1"/>
  <c r="O308" i="3" s="1"/>
  <c r="G347" i="5"/>
  <c r="H347" i="5"/>
  <c r="B347" i="5"/>
  <c r="D347" i="5"/>
  <c r="I347" i="5"/>
  <c r="A348" i="5" s="1"/>
  <c r="C347" i="5"/>
  <c r="J316" i="3" s="1"/>
  <c r="F347" i="5"/>
  <c r="M309" i="3" l="1"/>
  <c r="K309" i="3"/>
  <c r="N308" i="3"/>
  <c r="I348" i="5"/>
  <c r="A349" i="5" s="1"/>
  <c r="H348" i="5"/>
  <c r="D348" i="5"/>
  <c r="G348" i="5"/>
  <c r="B348" i="5"/>
  <c r="C348" i="5"/>
  <c r="J317" i="3" s="1"/>
  <c r="F348" i="5"/>
  <c r="L309" i="3" l="1"/>
  <c r="O309" i="3" s="1"/>
  <c r="C349" i="5"/>
  <c r="J318" i="3" s="1"/>
  <c r="I349" i="5"/>
  <c r="A350" i="5" s="1"/>
  <c r="B349" i="5"/>
  <c r="H349" i="5"/>
  <c r="G349" i="5"/>
  <c r="F349" i="5"/>
  <c r="D349" i="5"/>
  <c r="N309" i="3" l="1"/>
  <c r="K310" i="3"/>
  <c r="M310" i="3"/>
  <c r="L310" i="3" s="1"/>
  <c r="O310" i="3" s="1"/>
  <c r="B350" i="5"/>
  <c r="C350" i="5"/>
  <c r="J319" i="3" s="1"/>
  <c r="D350" i="5"/>
  <c r="I350" i="5"/>
  <c r="A351" i="5" s="1"/>
  <c r="G350" i="5"/>
  <c r="F350" i="5"/>
  <c r="H350" i="5"/>
  <c r="M311" i="3" l="1"/>
  <c r="N310" i="3"/>
  <c r="K311" i="3"/>
  <c r="L311" i="3" s="1"/>
  <c r="O311" i="3" s="1"/>
  <c r="C351" i="5"/>
  <c r="J320" i="3" s="1"/>
  <c r="F351" i="5"/>
  <c r="H351" i="5"/>
  <c r="B351" i="5"/>
  <c r="D351" i="5"/>
  <c r="I351" i="5"/>
  <c r="A352" i="5" s="1"/>
  <c r="G351" i="5"/>
  <c r="N311" i="3" l="1"/>
  <c r="K312" i="3"/>
  <c r="M312" i="3"/>
  <c r="L312" i="3" s="1"/>
  <c r="O312" i="3" s="1"/>
  <c r="C352" i="5"/>
  <c r="J321" i="3" s="1"/>
  <c r="H352" i="5"/>
  <c r="D352" i="5"/>
  <c r="G352" i="5"/>
  <c r="F352" i="5"/>
  <c r="I352" i="5"/>
  <c r="A353" i="5" s="1"/>
  <c r="B352" i="5"/>
  <c r="M313" i="3" l="1"/>
  <c r="K313" i="3"/>
  <c r="L313" i="3" s="1"/>
  <c r="O313" i="3" s="1"/>
  <c r="N312" i="3"/>
  <c r="I353" i="5"/>
  <c r="A354" i="5" s="1"/>
  <c r="D353" i="5"/>
  <c r="H353" i="5"/>
  <c r="G353" i="5"/>
  <c r="C353" i="5"/>
  <c r="J322" i="3" s="1"/>
  <c r="F353" i="5"/>
  <c r="B353" i="5"/>
  <c r="K314" i="3" l="1"/>
  <c r="M314" i="3"/>
  <c r="N313" i="3"/>
  <c r="B354" i="5"/>
  <c r="I354" i="5"/>
  <c r="A355" i="5" s="1"/>
  <c r="F354" i="5"/>
  <c r="C354" i="5"/>
  <c r="J323" i="3" s="1"/>
  <c r="D354" i="5"/>
  <c r="G354" i="5"/>
  <c r="H354" i="5"/>
  <c r="L314" i="3" l="1"/>
  <c r="O314" i="3" s="1"/>
  <c r="I355" i="5"/>
  <c r="A356" i="5" s="1"/>
  <c r="G355" i="5"/>
  <c r="H355" i="5"/>
  <c r="B355" i="5"/>
  <c r="D355" i="5"/>
  <c r="C355" i="5"/>
  <c r="J324" i="3" s="1"/>
  <c r="F355" i="5"/>
  <c r="M315" i="3" l="1"/>
  <c r="N314" i="3"/>
  <c r="K315" i="3"/>
  <c r="C356" i="5"/>
  <c r="J325" i="3" s="1"/>
  <c r="H356" i="5"/>
  <c r="D356" i="5"/>
  <c r="G356" i="5"/>
  <c r="I356" i="5"/>
  <c r="A357" i="5" s="1"/>
  <c r="F356" i="5"/>
  <c r="B356" i="5"/>
  <c r="L315" i="3" l="1"/>
  <c r="O315" i="3" s="1"/>
  <c r="D357" i="5"/>
  <c r="G357" i="5"/>
  <c r="C357" i="5"/>
  <c r="J326" i="3" s="1"/>
  <c r="I357" i="5"/>
  <c r="A358" i="5" s="1"/>
  <c r="H357" i="5"/>
  <c r="B357" i="5"/>
  <c r="F357" i="5"/>
  <c r="M316" i="3" l="1"/>
  <c r="L316" i="3" s="1"/>
  <c r="O316" i="3" s="1"/>
  <c r="N315" i="3"/>
  <c r="K316" i="3"/>
  <c r="B358" i="5"/>
  <c r="F358" i="5"/>
  <c r="G358" i="5"/>
  <c r="I358" i="5"/>
  <c r="A359" i="5" s="1"/>
  <c r="C358" i="5"/>
  <c r="J327" i="3" s="1"/>
  <c r="H358" i="5"/>
  <c r="D358" i="5"/>
  <c r="M317" i="3" l="1"/>
  <c r="N316" i="3"/>
  <c r="K317" i="3"/>
  <c r="L317" i="3" s="1"/>
  <c r="O317" i="3" s="1"/>
  <c r="I359" i="5"/>
  <c r="A360" i="5" s="1"/>
  <c r="H359" i="5"/>
  <c r="B359" i="5"/>
  <c r="D359" i="5"/>
  <c r="C359" i="5"/>
  <c r="J328" i="3" s="1"/>
  <c r="F359" i="5"/>
  <c r="G359" i="5"/>
  <c r="N317" i="3" l="1"/>
  <c r="K318" i="3"/>
  <c r="M318" i="3"/>
  <c r="L318" i="3" s="1"/>
  <c r="O318" i="3" s="1"/>
  <c r="B360" i="5"/>
  <c r="H360" i="5"/>
  <c r="D360" i="5"/>
  <c r="G360" i="5"/>
  <c r="C360" i="5"/>
  <c r="J329" i="3" s="1"/>
  <c r="F360" i="5"/>
  <c r="I360" i="5"/>
  <c r="A361" i="5" s="1"/>
  <c r="M319" i="3" l="1"/>
  <c r="N318" i="3"/>
  <c r="K319" i="3"/>
  <c r="F361" i="5"/>
  <c r="C361" i="5"/>
  <c r="J330" i="3" s="1"/>
  <c r="I361" i="5"/>
  <c r="A362" i="5" s="1"/>
  <c r="H361" i="5"/>
  <c r="G361" i="5"/>
  <c r="D361" i="5"/>
  <c r="B361" i="5"/>
  <c r="L319" i="3" l="1"/>
  <c r="O319" i="3" s="1"/>
  <c r="B362" i="5"/>
  <c r="C362" i="5"/>
  <c r="J331" i="3" s="1"/>
  <c r="D362" i="5"/>
  <c r="G362" i="5"/>
  <c r="F362" i="5"/>
  <c r="I362" i="5"/>
  <c r="A363" i="5" s="1"/>
  <c r="H362" i="5"/>
  <c r="N319" i="3" l="1"/>
  <c r="M320" i="3"/>
  <c r="K320" i="3"/>
  <c r="F363" i="5"/>
  <c r="H363" i="5"/>
  <c r="B363" i="5"/>
  <c r="D363" i="5"/>
  <c r="I363" i="5"/>
  <c r="A364" i="5" s="1"/>
  <c r="G363" i="5"/>
  <c r="C363" i="5"/>
  <c r="J332" i="3" s="1"/>
  <c r="L320" i="3" l="1"/>
  <c r="O320" i="3" s="1"/>
  <c r="I364" i="5"/>
  <c r="A365" i="5" s="1"/>
  <c r="H364" i="5"/>
  <c r="D364" i="5"/>
  <c r="G364" i="5"/>
  <c r="B364" i="5"/>
  <c r="C364" i="5"/>
  <c r="J333" i="3" s="1"/>
  <c r="F364" i="5"/>
  <c r="M321" i="3" l="1"/>
  <c r="N320" i="3"/>
  <c r="K321" i="3"/>
  <c r="L321" i="3" s="1"/>
  <c r="O321" i="3" s="1"/>
  <c r="C365" i="5"/>
  <c r="J334" i="3" s="1"/>
  <c r="F365" i="5"/>
  <c r="B365" i="5"/>
  <c r="H365" i="5"/>
  <c r="G365" i="5"/>
  <c r="I365" i="5"/>
  <c r="A366" i="5" s="1"/>
  <c r="D365" i="5"/>
  <c r="N321" i="3" l="1"/>
  <c r="K322" i="3"/>
  <c r="M322" i="3"/>
  <c r="L322" i="3" s="1"/>
  <c r="O322" i="3" s="1"/>
  <c r="B366" i="5"/>
  <c r="D366" i="5"/>
  <c r="F366" i="5"/>
  <c r="C366" i="5"/>
  <c r="J335" i="3" s="1"/>
  <c r="G366" i="5"/>
  <c r="I366" i="5"/>
  <c r="A367" i="5" s="1"/>
  <c r="H366" i="5"/>
  <c r="M323" i="3" l="1"/>
  <c r="N322" i="3"/>
  <c r="K323" i="3"/>
  <c r="L323" i="3" s="1"/>
  <c r="O323" i="3" s="1"/>
  <c r="C367" i="5"/>
  <c r="J336" i="3" s="1"/>
  <c r="H367" i="5"/>
  <c r="B367" i="5"/>
  <c r="D367" i="5"/>
  <c r="F367" i="5"/>
  <c r="G367" i="5"/>
  <c r="I367" i="5"/>
  <c r="A368" i="5" s="1"/>
  <c r="N323" i="3" l="1"/>
  <c r="M324" i="3"/>
  <c r="L324" i="3" s="1"/>
  <c r="O324" i="3" s="1"/>
  <c r="K324" i="3"/>
  <c r="B368" i="5"/>
  <c r="H368" i="5"/>
  <c r="D368" i="5"/>
  <c r="G368" i="5"/>
  <c r="I368" i="5"/>
  <c r="A369" i="5" s="1"/>
  <c r="C368" i="5"/>
  <c r="J337" i="3" s="1"/>
  <c r="F368" i="5"/>
  <c r="M325" i="3" l="1"/>
  <c r="N324" i="3"/>
  <c r="K325" i="3"/>
  <c r="B369" i="5"/>
  <c r="G369" i="5"/>
  <c r="C369" i="5"/>
  <c r="J338" i="3" s="1"/>
  <c r="D369" i="5"/>
  <c r="H369" i="5"/>
  <c r="F369" i="5"/>
  <c r="I369" i="5"/>
  <c r="A370" i="5" s="1"/>
  <c r="L325" i="3" l="1"/>
  <c r="O325" i="3" s="1"/>
  <c r="B370" i="5"/>
  <c r="I370" i="5"/>
  <c r="A371" i="5" s="1"/>
  <c r="C370" i="5"/>
  <c r="J339" i="3" s="1"/>
  <c r="F370" i="5"/>
  <c r="G370" i="5"/>
  <c r="D370" i="5"/>
  <c r="H370" i="5"/>
  <c r="N325" i="3" l="1"/>
  <c r="K326" i="3"/>
  <c r="M326" i="3"/>
  <c r="L326" i="3" s="1"/>
  <c r="O326" i="3" s="1"/>
  <c r="G371" i="5"/>
  <c r="H371" i="5"/>
  <c r="B371" i="5"/>
  <c r="D371" i="5"/>
  <c r="C371" i="5"/>
  <c r="J340" i="3" s="1"/>
  <c r="F371" i="5"/>
  <c r="I371" i="5"/>
  <c r="A372" i="5" s="1"/>
  <c r="M327" i="3" l="1"/>
  <c r="N326" i="3"/>
  <c r="K327" i="3"/>
  <c r="B372" i="5"/>
  <c r="C372" i="5"/>
  <c r="J341" i="3" s="1"/>
  <c r="H372" i="5"/>
  <c r="D372" i="5"/>
  <c r="G372" i="5"/>
  <c r="I372" i="5"/>
  <c r="A373" i="5" s="1"/>
  <c r="F372" i="5"/>
  <c r="L327" i="3" l="1"/>
  <c r="O327" i="3" s="1"/>
  <c r="F373" i="5"/>
  <c r="D373" i="5"/>
  <c r="H373" i="5"/>
  <c r="G373" i="5"/>
  <c r="B373" i="5"/>
  <c r="C373" i="5"/>
  <c r="J342" i="3" s="1"/>
  <c r="I373" i="5"/>
  <c r="A374" i="5" s="1"/>
  <c r="M328" i="3" l="1"/>
  <c r="L328" i="3" s="1"/>
  <c r="O328" i="3" s="1"/>
  <c r="N327" i="3"/>
  <c r="K328" i="3"/>
  <c r="B374" i="5"/>
  <c r="I374" i="5"/>
  <c r="A375" i="5" s="1"/>
  <c r="C374" i="5"/>
  <c r="J343" i="3" s="1"/>
  <c r="F374" i="5"/>
  <c r="G374" i="5"/>
  <c r="D374" i="5"/>
  <c r="H374" i="5"/>
  <c r="M329" i="3" l="1"/>
  <c r="N328" i="3"/>
  <c r="K329" i="3"/>
  <c r="L329" i="3" s="1"/>
  <c r="O329" i="3" s="1"/>
  <c r="I375" i="5"/>
  <c r="A376" i="5" s="1"/>
  <c r="G375" i="5"/>
  <c r="H375" i="5"/>
  <c r="B375" i="5"/>
  <c r="D375" i="5"/>
  <c r="C375" i="5"/>
  <c r="J344" i="3" s="1"/>
  <c r="F375" i="5"/>
  <c r="N329" i="3" l="1"/>
  <c r="K330" i="3"/>
  <c r="M330" i="3"/>
  <c r="L330" i="3" s="1"/>
  <c r="O330" i="3" s="1"/>
  <c r="M331" i="3" s="1"/>
  <c r="K331" i="3"/>
  <c r="B376" i="5"/>
  <c r="H376" i="5"/>
  <c r="D376" i="5"/>
  <c r="G376" i="5"/>
  <c r="C376" i="5"/>
  <c r="J345" i="3" s="1"/>
  <c r="F376" i="5"/>
  <c r="I376" i="5"/>
  <c r="A377" i="5" s="1"/>
  <c r="L331" i="3" l="1"/>
  <c r="O331" i="3" s="1"/>
  <c r="K332" i="3" s="1"/>
  <c r="N330" i="3"/>
  <c r="B377" i="5"/>
  <c r="G377" i="5"/>
  <c r="F377" i="5"/>
  <c r="H377" i="5"/>
  <c r="I377" i="5"/>
  <c r="A378" i="5" s="1"/>
  <c r="D377" i="5"/>
  <c r="C377" i="5"/>
  <c r="J346" i="3" s="1"/>
  <c r="M332" i="3" l="1"/>
  <c r="L332" i="3" s="1"/>
  <c r="O332" i="3" s="1"/>
  <c r="M333" i="3" s="1"/>
  <c r="N331" i="3"/>
  <c r="B378" i="5"/>
  <c r="C378" i="5"/>
  <c r="J347" i="3" s="1"/>
  <c r="D378" i="5"/>
  <c r="F378" i="5"/>
  <c r="G378" i="5"/>
  <c r="I378" i="5"/>
  <c r="A379" i="5" s="1"/>
  <c r="H378" i="5"/>
  <c r="N332" i="3" l="1"/>
  <c r="K333" i="3"/>
  <c r="L333" i="3" s="1"/>
  <c r="O333" i="3" s="1"/>
  <c r="C379" i="5"/>
  <c r="J348" i="3" s="1"/>
  <c r="H379" i="5"/>
  <c r="B379" i="5"/>
  <c r="D379" i="5"/>
  <c r="I379" i="5"/>
  <c r="A380" i="5" s="1"/>
  <c r="F379" i="5"/>
  <c r="G379" i="5"/>
  <c r="N333" i="3" l="1"/>
  <c r="K334" i="3"/>
  <c r="M334" i="3"/>
  <c r="I380" i="5"/>
  <c r="A381" i="5" s="1"/>
  <c r="H380" i="5"/>
  <c r="D380" i="5"/>
  <c r="G380" i="5"/>
  <c r="B380" i="5"/>
  <c r="C380" i="5"/>
  <c r="J349" i="3" s="1"/>
  <c r="F380" i="5"/>
  <c r="L334" i="3" l="1"/>
  <c r="O334" i="3" s="1"/>
  <c r="M335" i="3" s="1"/>
  <c r="D381" i="5"/>
  <c r="G381" i="5"/>
  <c r="F381" i="5"/>
  <c r="I381" i="5"/>
  <c r="A382" i="5" s="1"/>
  <c r="C381" i="5"/>
  <c r="J350" i="3" s="1"/>
  <c r="H381" i="5"/>
  <c r="B381" i="5"/>
  <c r="N334" i="3" l="1"/>
  <c r="K335" i="3"/>
  <c r="L335" i="3" s="1"/>
  <c r="O335" i="3" s="1"/>
  <c r="B382" i="5"/>
  <c r="C382" i="5"/>
  <c r="J351" i="3" s="1"/>
  <c r="I382" i="5"/>
  <c r="A383" i="5" s="1"/>
  <c r="F382" i="5"/>
  <c r="D382" i="5"/>
  <c r="G382" i="5"/>
  <c r="H382" i="5"/>
  <c r="N335" i="3" l="1"/>
  <c r="K336" i="3"/>
  <c r="M336" i="3"/>
  <c r="C383" i="5"/>
  <c r="J352" i="3" s="1"/>
  <c r="H383" i="5"/>
  <c r="B383" i="5"/>
  <c r="D383" i="5"/>
  <c r="F383" i="5"/>
  <c r="I383" i="5"/>
  <c r="A384" i="5" s="1"/>
  <c r="G383" i="5"/>
  <c r="L336" i="3" l="1"/>
  <c r="O336" i="3" s="1"/>
  <c r="M337" i="3" s="1"/>
  <c r="I384" i="5"/>
  <c r="A385" i="5" s="1"/>
  <c r="F384" i="5"/>
  <c r="H384" i="5"/>
  <c r="D384" i="5"/>
  <c r="G384" i="5"/>
  <c r="B384" i="5"/>
  <c r="C384" i="5"/>
  <c r="J353" i="3" s="1"/>
  <c r="N336" i="3" l="1"/>
  <c r="K337" i="3"/>
  <c r="L337" i="3" s="1"/>
  <c r="O337" i="3" s="1"/>
  <c r="I385" i="5"/>
  <c r="A386" i="5" s="1"/>
  <c r="G385" i="5"/>
  <c r="F385" i="5"/>
  <c r="B385" i="5"/>
  <c r="H385" i="5"/>
  <c r="C385" i="5"/>
  <c r="J354" i="3" s="1"/>
  <c r="D385" i="5"/>
  <c r="N337" i="3" l="1"/>
  <c r="K338" i="3"/>
  <c r="M338" i="3"/>
  <c r="B386" i="5"/>
  <c r="I386" i="5"/>
  <c r="A387" i="5" s="1"/>
  <c r="G386" i="5"/>
  <c r="D386" i="5"/>
  <c r="F386" i="5"/>
  <c r="C386" i="5"/>
  <c r="J355" i="3" s="1"/>
  <c r="H386" i="5"/>
  <c r="L338" i="3" l="1"/>
  <c r="O338" i="3" s="1"/>
  <c r="M339" i="3" s="1"/>
  <c r="I387" i="5"/>
  <c r="A388" i="5" s="1"/>
  <c r="B387" i="5"/>
  <c r="C387" i="5"/>
  <c r="J356" i="3" s="1"/>
  <c r="H387" i="5"/>
  <c r="D387" i="5"/>
  <c r="F387" i="5"/>
  <c r="G387" i="5"/>
  <c r="N338" i="3" l="1"/>
  <c r="K339" i="3"/>
  <c r="L339" i="3" s="1"/>
  <c r="O339" i="3" s="1"/>
  <c r="B388" i="5"/>
  <c r="H388" i="5"/>
  <c r="D388" i="5"/>
  <c r="G388" i="5"/>
  <c r="I388" i="5"/>
  <c r="A389" i="5" s="1"/>
  <c r="F388" i="5"/>
  <c r="C388" i="5"/>
  <c r="J357" i="3" s="1"/>
  <c r="N339" i="3" l="1"/>
  <c r="K340" i="3"/>
  <c r="M340" i="3"/>
  <c r="D389" i="5"/>
  <c r="C389" i="5"/>
  <c r="J358" i="3" s="1"/>
  <c r="I389" i="5"/>
  <c r="A390" i="5" s="1"/>
  <c r="H389" i="5"/>
  <c r="G389" i="5"/>
  <c r="B389" i="5"/>
  <c r="F389" i="5"/>
  <c r="L340" i="3" l="1"/>
  <c r="O340" i="3" s="1"/>
  <c r="M341" i="3" s="1"/>
  <c r="B390" i="5"/>
  <c r="F390" i="5"/>
  <c r="G390" i="5"/>
  <c r="I390" i="5"/>
  <c r="A391" i="5" s="1"/>
  <c r="C390" i="5"/>
  <c r="J359" i="3" s="1"/>
  <c r="D390" i="5"/>
  <c r="H390" i="5"/>
  <c r="N340" i="3" l="1"/>
  <c r="K341" i="3"/>
  <c r="L341" i="3" s="1"/>
  <c r="O341" i="3" s="1"/>
  <c r="F391" i="5"/>
  <c r="H391" i="5"/>
  <c r="B391" i="5"/>
  <c r="D391" i="5"/>
  <c r="G391" i="5"/>
  <c r="I391" i="5"/>
  <c r="A392" i="5" s="1"/>
  <c r="C391" i="5"/>
  <c r="J360" i="3" s="1"/>
  <c r="N341" i="3" l="1"/>
  <c r="K342" i="3"/>
  <c r="M342" i="3"/>
  <c r="B392" i="5"/>
  <c r="H392" i="5"/>
  <c r="D392" i="5"/>
  <c r="G392" i="5"/>
  <c r="C392" i="5"/>
  <c r="J361" i="3" s="1"/>
  <c r="I392" i="5"/>
  <c r="A393" i="5" s="1"/>
  <c r="F392" i="5"/>
  <c r="L342" i="3" l="1"/>
  <c r="O342" i="3" s="1"/>
  <c r="M343" i="3" s="1"/>
  <c r="I393" i="5"/>
  <c r="A394" i="5" s="1"/>
  <c r="G393" i="5"/>
  <c r="D393" i="5"/>
  <c r="H393" i="5"/>
  <c r="B393" i="5"/>
  <c r="C393" i="5"/>
  <c r="J362" i="3" s="1"/>
  <c r="F393" i="5"/>
  <c r="N342" i="3" l="1"/>
  <c r="K343" i="3"/>
  <c r="L343" i="3" s="1"/>
  <c r="O343" i="3" s="1"/>
  <c r="B394" i="5"/>
  <c r="C394" i="5"/>
  <c r="J363" i="3" s="1"/>
  <c r="D394" i="5"/>
  <c r="F394" i="5"/>
  <c r="G394" i="5"/>
  <c r="I394" i="5"/>
  <c r="A395" i="5" s="1"/>
  <c r="H394" i="5"/>
  <c r="N343" i="3" l="1"/>
  <c r="K344" i="3"/>
  <c r="M344" i="3"/>
  <c r="G395" i="5"/>
  <c r="H395" i="5"/>
  <c r="B395" i="5"/>
  <c r="D395" i="5"/>
  <c r="I395" i="5"/>
  <c r="A396" i="5" s="1"/>
  <c r="C395" i="5"/>
  <c r="J364" i="3" s="1"/>
  <c r="F395" i="5"/>
  <c r="L344" i="3" l="1"/>
  <c r="O344" i="3" s="1"/>
  <c r="M345" i="3" s="1"/>
  <c r="F396" i="5"/>
  <c r="C396" i="5"/>
  <c r="J365" i="3" s="1"/>
  <c r="I396" i="5"/>
  <c r="A397" i="5" s="1"/>
  <c r="H396" i="5"/>
  <c r="D396" i="5"/>
  <c r="G396" i="5"/>
  <c r="B396" i="5"/>
  <c r="N344" i="3" l="1"/>
  <c r="K345" i="3"/>
  <c r="L345" i="3" s="1"/>
  <c r="O345" i="3" s="1"/>
  <c r="B397" i="5"/>
  <c r="G397" i="5"/>
  <c r="C397" i="5"/>
  <c r="J366" i="3" s="1"/>
  <c r="D397" i="5"/>
  <c r="H397" i="5"/>
  <c r="F397" i="5"/>
  <c r="I397" i="5"/>
  <c r="A398" i="5" s="1"/>
  <c r="N345" i="3" l="1"/>
  <c r="K346" i="3"/>
  <c r="M346" i="3"/>
  <c r="B398" i="5"/>
  <c r="C398" i="5"/>
  <c r="J367" i="3" s="1"/>
  <c r="D398" i="5"/>
  <c r="F398" i="5"/>
  <c r="G398" i="5"/>
  <c r="I398" i="5"/>
  <c r="A399" i="5" s="1"/>
  <c r="H398" i="5"/>
  <c r="L346" i="3" l="1"/>
  <c r="O346" i="3" s="1"/>
  <c r="M347" i="3" s="1"/>
  <c r="C399" i="5"/>
  <c r="J368" i="3" s="1"/>
  <c r="G399" i="5"/>
  <c r="H399" i="5"/>
  <c r="B399" i="5"/>
  <c r="D399" i="5"/>
  <c r="F399" i="5"/>
  <c r="I399" i="5"/>
  <c r="A400" i="5" s="1"/>
  <c r="N346" i="3" l="1"/>
  <c r="K347" i="3"/>
  <c r="L347" i="3" s="1"/>
  <c r="O347" i="3" s="1"/>
  <c r="B400" i="5"/>
  <c r="H400" i="5"/>
  <c r="D400" i="5"/>
  <c r="G400" i="5"/>
  <c r="I400" i="5"/>
  <c r="A401" i="5" s="1"/>
  <c r="C400" i="5"/>
  <c r="J369" i="3" s="1"/>
  <c r="F400" i="5"/>
  <c r="N347" i="3" l="1"/>
  <c r="K348" i="3"/>
  <c r="M348" i="3"/>
  <c r="I401" i="5"/>
  <c r="A402" i="5" s="1"/>
  <c r="C401" i="5"/>
  <c r="J370" i="3" s="1"/>
  <c r="F401" i="5"/>
  <c r="H401" i="5"/>
  <c r="G401" i="5"/>
  <c r="D401" i="5"/>
  <c r="B401" i="5"/>
  <c r="L348" i="3" l="1"/>
  <c r="O348" i="3" s="1"/>
  <c r="M349" i="3" s="1"/>
  <c r="B402" i="5"/>
  <c r="I402" i="5"/>
  <c r="A403" i="5" s="1"/>
  <c r="D402" i="5"/>
  <c r="C402" i="5"/>
  <c r="J371" i="3" s="1"/>
  <c r="H402" i="5"/>
  <c r="G402" i="5"/>
  <c r="F402" i="5"/>
  <c r="N348" i="3" l="1"/>
  <c r="K349" i="3"/>
  <c r="L349" i="3" s="1"/>
  <c r="O349" i="3" s="1"/>
  <c r="G403" i="5"/>
  <c r="H403" i="5"/>
  <c r="B403" i="5"/>
  <c r="D403" i="5"/>
  <c r="C403" i="5"/>
  <c r="J372" i="3" s="1"/>
  <c r="F403" i="5"/>
  <c r="I403" i="5"/>
  <c r="A404" i="5" s="1"/>
  <c r="N349" i="3" l="1"/>
  <c r="K350" i="3"/>
  <c r="M350" i="3"/>
  <c r="H404" i="5"/>
  <c r="D404" i="5"/>
  <c r="G404" i="5"/>
  <c r="I404" i="5"/>
  <c r="A405" i="5" s="1"/>
  <c r="B404" i="5"/>
  <c r="C404" i="5"/>
  <c r="J373" i="3" s="1"/>
  <c r="F404" i="5"/>
  <c r="L350" i="3" l="1"/>
  <c r="O350" i="3" s="1"/>
  <c r="M351" i="3" s="1"/>
  <c r="F405" i="5"/>
  <c r="G405" i="5"/>
  <c r="B405" i="5"/>
  <c r="C405" i="5"/>
  <c r="J374" i="3" s="1"/>
  <c r="D405" i="5"/>
  <c r="H405" i="5"/>
  <c r="I405" i="5"/>
  <c r="A406" i="5" s="1"/>
  <c r="N350" i="3" l="1"/>
  <c r="K351" i="3"/>
  <c r="L351" i="3" s="1"/>
  <c r="O351" i="3" s="1"/>
  <c r="B406" i="5"/>
  <c r="F406" i="5"/>
  <c r="G406" i="5"/>
  <c r="I406" i="5"/>
  <c r="A407" i="5" s="1"/>
  <c r="C406" i="5"/>
  <c r="J375" i="3" s="1"/>
  <c r="H406" i="5"/>
  <c r="D406" i="5"/>
  <c r="N351" i="3" l="1"/>
  <c r="K352" i="3"/>
  <c r="M352" i="3"/>
  <c r="F407" i="5"/>
  <c r="H407" i="5"/>
  <c r="B407" i="5"/>
  <c r="D407" i="5"/>
  <c r="C407" i="5"/>
  <c r="J376" i="3" s="1"/>
  <c r="I407" i="5"/>
  <c r="A408" i="5" s="1"/>
  <c r="G407" i="5"/>
  <c r="L352" i="3" l="1"/>
  <c r="O352" i="3" s="1"/>
  <c r="M353" i="3" s="1"/>
  <c r="B408" i="5"/>
  <c r="H408" i="5"/>
  <c r="D408" i="5"/>
  <c r="G408" i="5"/>
  <c r="F408" i="5"/>
  <c r="I408" i="5"/>
  <c r="A409" i="5" s="1"/>
  <c r="C408" i="5"/>
  <c r="J377" i="3" s="1"/>
  <c r="N352" i="3" l="1"/>
  <c r="K353" i="3"/>
  <c r="L353" i="3" s="1"/>
  <c r="O353" i="3" s="1"/>
  <c r="I409" i="5"/>
  <c r="A410" i="5" s="1"/>
  <c r="G409" i="5"/>
  <c r="F409" i="5"/>
  <c r="C409" i="5"/>
  <c r="J378" i="3" s="1"/>
  <c r="H409" i="5"/>
  <c r="D409" i="5"/>
  <c r="B409" i="5"/>
  <c r="N353" i="3" l="1"/>
  <c r="K354" i="3"/>
  <c r="M354" i="3"/>
  <c r="B410" i="5"/>
  <c r="C410" i="5"/>
  <c r="J379" i="3" s="1"/>
  <c r="D410" i="5"/>
  <c r="G410" i="5"/>
  <c r="I410" i="5"/>
  <c r="A411" i="5" s="1"/>
  <c r="H410" i="5"/>
  <c r="F410" i="5"/>
  <c r="L354" i="3" l="1"/>
  <c r="O354" i="3" s="1"/>
  <c r="M355" i="3" s="1"/>
  <c r="C411" i="5"/>
  <c r="J380" i="3" s="1"/>
  <c r="I411" i="5"/>
  <c r="A412" i="5" s="1"/>
  <c r="H411" i="5"/>
  <c r="B411" i="5"/>
  <c r="D411" i="5"/>
  <c r="G411" i="5"/>
  <c r="F411" i="5"/>
  <c r="N354" i="3" l="1"/>
  <c r="K355" i="3"/>
  <c r="L355" i="3" s="1"/>
  <c r="O355" i="3" s="1"/>
  <c r="I412" i="5"/>
  <c r="A413" i="5" s="1"/>
  <c r="H412" i="5"/>
  <c r="D412" i="5"/>
  <c r="G412" i="5"/>
  <c r="B412" i="5"/>
  <c r="C412" i="5"/>
  <c r="J381" i="3" s="1"/>
  <c r="F412" i="5"/>
  <c r="N355" i="3" l="1"/>
  <c r="K356" i="3"/>
  <c r="M356" i="3"/>
  <c r="C413" i="5"/>
  <c r="J382" i="3" s="1"/>
  <c r="G413" i="5"/>
  <c r="I413" i="5"/>
  <c r="A414" i="5" s="1"/>
  <c r="H413" i="5"/>
  <c r="F413" i="5"/>
  <c r="D413" i="5"/>
  <c r="B413" i="5"/>
  <c r="L356" i="3" l="1"/>
  <c r="O356" i="3" s="1"/>
  <c r="M357" i="3" s="1"/>
  <c r="B414" i="5"/>
  <c r="G414" i="5"/>
  <c r="C414" i="5"/>
  <c r="J383" i="3" s="1"/>
  <c r="D414" i="5"/>
  <c r="H414" i="5"/>
  <c r="I414" i="5"/>
  <c r="A415" i="5" s="1"/>
  <c r="F414" i="5"/>
  <c r="N356" i="3" l="1"/>
  <c r="K357" i="3"/>
  <c r="L357" i="3" s="1"/>
  <c r="O357" i="3" s="1"/>
  <c r="C415" i="5"/>
  <c r="J384" i="3" s="1"/>
  <c r="H415" i="5"/>
  <c r="B415" i="5"/>
  <c r="D415" i="5"/>
  <c r="F415" i="5"/>
  <c r="G415" i="5"/>
  <c r="I415" i="5"/>
  <c r="A416" i="5" s="1"/>
  <c r="N357" i="3" l="1"/>
  <c r="K358" i="3"/>
  <c r="M358" i="3"/>
  <c r="I416" i="5"/>
  <c r="A417" i="5" s="1"/>
  <c r="H416" i="5"/>
  <c r="D416" i="5"/>
  <c r="G416" i="5"/>
  <c r="F416" i="5"/>
  <c r="B416" i="5"/>
  <c r="C416" i="5"/>
  <c r="J385" i="3" s="1"/>
  <c r="L358" i="3" l="1"/>
  <c r="O358" i="3" s="1"/>
  <c r="M359" i="3" s="1"/>
  <c r="I417" i="5"/>
  <c r="A418" i="5" s="1"/>
  <c r="G417" i="5"/>
  <c r="C417" i="5"/>
  <c r="J386" i="3" s="1"/>
  <c r="D417" i="5"/>
  <c r="F417" i="5"/>
  <c r="H417" i="5"/>
  <c r="B417" i="5"/>
  <c r="N358" i="3" l="1"/>
  <c r="K359" i="3"/>
  <c r="L359" i="3" s="1"/>
  <c r="O359" i="3" s="1"/>
  <c r="B418" i="5"/>
  <c r="I418" i="5"/>
  <c r="A419" i="5" s="1"/>
  <c r="C418" i="5"/>
  <c r="J387" i="3" s="1"/>
  <c r="D418" i="5"/>
  <c r="G418" i="5"/>
  <c r="F418" i="5"/>
  <c r="H418" i="5"/>
  <c r="N359" i="3" l="1"/>
  <c r="K360" i="3"/>
  <c r="M360" i="3"/>
  <c r="I419" i="5"/>
  <c r="A420" i="5" s="1"/>
  <c r="H419" i="5"/>
  <c r="B419" i="5"/>
  <c r="D419" i="5"/>
  <c r="C419" i="5"/>
  <c r="J388" i="3" s="1"/>
  <c r="F419" i="5"/>
  <c r="G419" i="5"/>
  <c r="L360" i="3" l="1"/>
  <c r="O360" i="3" s="1"/>
  <c r="M361" i="3" s="1"/>
  <c r="C420" i="5"/>
  <c r="J389" i="3" s="1"/>
  <c r="I420" i="5"/>
  <c r="A421" i="5" s="1"/>
  <c r="B420" i="5"/>
  <c r="H420" i="5"/>
  <c r="D420" i="5"/>
  <c r="G420" i="5"/>
  <c r="F420" i="5"/>
  <c r="N360" i="3" l="1"/>
  <c r="K361" i="3"/>
  <c r="L361" i="3" s="1"/>
  <c r="O361" i="3" s="1"/>
  <c r="H421" i="5"/>
  <c r="I421" i="5"/>
  <c r="A422" i="5" s="1"/>
  <c r="D421" i="5"/>
  <c r="F421" i="5"/>
  <c r="G421" i="5"/>
  <c r="B421" i="5"/>
  <c r="C421" i="5"/>
  <c r="J390" i="3" s="1"/>
  <c r="N361" i="3" l="1"/>
  <c r="K362" i="3"/>
  <c r="M362" i="3"/>
  <c r="D422" i="5"/>
  <c r="F422" i="5"/>
  <c r="G422" i="5"/>
  <c r="C422" i="5"/>
  <c r="J391" i="3" s="1"/>
  <c r="I422" i="5"/>
  <c r="A423" i="5" s="1"/>
  <c r="B422" i="5"/>
  <c r="H422" i="5"/>
  <c r="L362" i="3" l="1"/>
  <c r="O362" i="3" s="1"/>
  <c r="G423" i="5"/>
  <c r="H423" i="5"/>
  <c r="F423" i="5"/>
  <c r="I423" i="5"/>
  <c r="A424" i="5" s="1"/>
  <c r="B423" i="5"/>
  <c r="D423" i="5"/>
  <c r="C423" i="5"/>
  <c r="J392" i="3" s="1"/>
  <c r="N362" i="3" l="1"/>
  <c r="K363" i="3"/>
  <c r="M363" i="3"/>
  <c r="H424" i="5"/>
  <c r="C424" i="5"/>
  <c r="J393" i="3" s="1"/>
  <c r="B424" i="5"/>
  <c r="F424" i="5"/>
  <c r="G424" i="5"/>
  <c r="D424" i="5"/>
  <c r="I424" i="5"/>
  <c r="A425" i="5" s="1"/>
  <c r="L363" i="3" l="1"/>
  <c r="O363" i="3" s="1"/>
  <c r="C425" i="5"/>
  <c r="J394" i="3" s="1"/>
  <c r="D425" i="5"/>
  <c r="F425" i="5"/>
  <c r="G425" i="5"/>
  <c r="H425" i="5"/>
  <c r="B425" i="5"/>
  <c r="I425" i="5"/>
  <c r="A426" i="5" s="1"/>
  <c r="N363" i="3" l="1"/>
  <c r="K364" i="3"/>
  <c r="M364" i="3"/>
  <c r="F426" i="5"/>
  <c r="I426" i="5"/>
  <c r="A427" i="5" s="1"/>
  <c r="B426" i="5"/>
  <c r="H426" i="5"/>
  <c r="D426" i="5"/>
  <c r="G426" i="5"/>
  <c r="C426" i="5"/>
  <c r="J395" i="3" s="1"/>
  <c r="L364" i="3" l="1"/>
  <c r="O364" i="3" s="1"/>
  <c r="M365" i="3" s="1"/>
  <c r="F427" i="5"/>
  <c r="D427" i="5"/>
  <c r="G427" i="5"/>
  <c r="B427" i="5"/>
  <c r="C427" i="5"/>
  <c r="J396" i="3" s="1"/>
  <c r="H427" i="5"/>
  <c r="I427" i="5"/>
  <c r="A428" i="5" s="1"/>
  <c r="N364" i="3" l="1"/>
  <c r="K365" i="3"/>
  <c r="L365" i="3" s="1"/>
  <c r="O365" i="3" s="1"/>
  <c r="I428" i="5"/>
  <c r="A429" i="5" s="1"/>
  <c r="F428" i="5"/>
  <c r="D428" i="5"/>
  <c r="G428" i="5"/>
  <c r="H428" i="5"/>
  <c r="C428" i="5"/>
  <c r="J397" i="3" s="1"/>
  <c r="B428" i="5"/>
  <c r="N365" i="3" l="1"/>
  <c r="K366" i="3"/>
  <c r="M366" i="3"/>
  <c r="B429" i="5"/>
  <c r="H429" i="5"/>
  <c r="I429" i="5"/>
  <c r="A430" i="5" s="1"/>
  <c r="C429" i="5"/>
  <c r="J398" i="3" s="1"/>
  <c r="G429" i="5"/>
  <c r="F429" i="5"/>
  <c r="D429" i="5"/>
  <c r="L366" i="3" l="1"/>
  <c r="O366" i="3" s="1"/>
  <c r="M367" i="3" s="1"/>
  <c r="B430" i="5"/>
  <c r="D430" i="5"/>
  <c r="F430" i="5"/>
  <c r="C430" i="5"/>
  <c r="J399" i="3" s="1"/>
  <c r="G430" i="5"/>
  <c r="I430" i="5"/>
  <c r="A431" i="5" s="1"/>
  <c r="H430" i="5"/>
  <c r="N366" i="3" l="1"/>
  <c r="K367" i="3"/>
  <c r="L367" i="3" s="1"/>
  <c r="O367" i="3" s="1"/>
  <c r="F431" i="5"/>
  <c r="I431" i="5"/>
  <c r="A432" i="5" s="1"/>
  <c r="B431" i="5"/>
  <c r="C431" i="5"/>
  <c r="J400" i="3" s="1"/>
  <c r="D431" i="5"/>
  <c r="H431" i="5"/>
  <c r="G431" i="5"/>
  <c r="N367" i="3" l="1"/>
  <c r="K368" i="3"/>
  <c r="M368" i="3"/>
  <c r="I432" i="5"/>
  <c r="A433" i="5" s="1"/>
  <c r="H432" i="5"/>
  <c r="B432" i="5"/>
  <c r="D432" i="5"/>
  <c r="F432" i="5"/>
  <c r="G432" i="5"/>
  <c r="C432" i="5"/>
  <c r="J401" i="3" s="1"/>
  <c r="L368" i="3" l="1"/>
  <c r="O368" i="3" s="1"/>
  <c r="M369" i="3" s="1"/>
  <c r="C433" i="5"/>
  <c r="J402" i="3" s="1"/>
  <c r="B433" i="5"/>
  <c r="H433" i="5"/>
  <c r="D433" i="5"/>
  <c r="G433" i="5"/>
  <c r="I433" i="5"/>
  <c r="A434" i="5" s="1"/>
  <c r="F433" i="5"/>
  <c r="N368" i="3" l="1"/>
  <c r="K369" i="3"/>
  <c r="L369" i="3" s="1"/>
  <c r="O369" i="3" s="1"/>
  <c r="I434" i="5"/>
  <c r="A435" i="5" s="1"/>
  <c r="F434" i="5"/>
  <c r="D434" i="5"/>
  <c r="H434" i="5"/>
  <c r="G434" i="5"/>
  <c r="B434" i="5"/>
  <c r="C434" i="5"/>
  <c r="J403" i="3" s="1"/>
  <c r="N369" i="3" l="1"/>
  <c r="K370" i="3"/>
  <c r="M370" i="3"/>
  <c r="H435" i="5"/>
  <c r="D435" i="5"/>
  <c r="B435" i="5"/>
  <c r="C435" i="5"/>
  <c r="J404" i="3" s="1"/>
  <c r="I435" i="5"/>
  <c r="A436" i="5" s="1"/>
  <c r="G435" i="5"/>
  <c r="F435" i="5"/>
  <c r="L370" i="3" l="1"/>
  <c r="O370" i="3" s="1"/>
  <c r="M371" i="3" s="1"/>
  <c r="B436" i="5"/>
  <c r="C436" i="5"/>
  <c r="J405" i="3" s="1"/>
  <c r="D436" i="5"/>
  <c r="G436" i="5"/>
  <c r="H436" i="5"/>
  <c r="I436" i="5"/>
  <c r="A437" i="5" s="1"/>
  <c r="F436" i="5"/>
  <c r="N370" i="3" l="1"/>
  <c r="K371" i="3"/>
  <c r="L371" i="3" s="1"/>
  <c r="O371" i="3" s="1"/>
  <c r="C437" i="5"/>
  <c r="J406" i="3" s="1"/>
  <c r="I437" i="5"/>
  <c r="A438" i="5" s="1"/>
  <c r="G437" i="5"/>
  <c r="F437" i="5"/>
  <c r="H437" i="5"/>
  <c r="D437" i="5"/>
  <c r="B437" i="5"/>
  <c r="N371" i="3" l="1"/>
  <c r="K372" i="3"/>
  <c r="M372" i="3"/>
  <c r="I438" i="5"/>
  <c r="A439" i="5" s="1"/>
  <c r="F438" i="5"/>
  <c r="B438" i="5"/>
  <c r="G438" i="5"/>
  <c r="C438" i="5"/>
  <c r="J407" i="3" s="1"/>
  <c r="D438" i="5"/>
  <c r="H438" i="5"/>
  <c r="L372" i="3" l="1"/>
  <c r="O372" i="3" s="1"/>
  <c r="M373" i="3" s="1"/>
  <c r="G439" i="5"/>
  <c r="I439" i="5"/>
  <c r="A440" i="5" s="1"/>
  <c r="B439" i="5"/>
  <c r="C439" i="5"/>
  <c r="J408" i="3" s="1"/>
  <c r="H439" i="5"/>
  <c r="D439" i="5"/>
  <c r="F439" i="5"/>
  <c r="K373" i="3" l="1"/>
  <c r="L373" i="3" s="1"/>
  <c r="O373" i="3" s="1"/>
  <c r="N373" i="3" s="1"/>
  <c r="N372" i="3"/>
  <c r="G440" i="5"/>
  <c r="C440" i="5"/>
  <c r="J409" i="3" s="1"/>
  <c r="D440" i="5"/>
  <c r="F440" i="5"/>
  <c r="H440" i="5"/>
  <c r="I440" i="5"/>
  <c r="A441" i="5" s="1"/>
  <c r="B440" i="5"/>
  <c r="K374" i="3" l="1"/>
  <c r="M374" i="3"/>
  <c r="D441" i="5"/>
  <c r="F441" i="5"/>
  <c r="G441" i="5"/>
  <c r="H441" i="5"/>
  <c r="C441" i="5"/>
  <c r="J410" i="3" s="1"/>
  <c r="B441" i="5"/>
  <c r="I441" i="5"/>
  <c r="A442" i="5" s="1"/>
  <c r="L374" i="3" l="1"/>
  <c r="O374" i="3" s="1"/>
  <c r="M375" i="3" s="1"/>
  <c r="H442" i="5"/>
  <c r="I442" i="5"/>
  <c r="A443" i="5" s="1"/>
  <c r="G442" i="5"/>
  <c r="D442" i="5"/>
  <c r="B442" i="5"/>
  <c r="F442" i="5"/>
  <c r="C442" i="5"/>
  <c r="J411" i="3" s="1"/>
  <c r="N374" i="3" l="1"/>
  <c r="K375" i="3"/>
  <c r="L375" i="3" s="1"/>
  <c r="O375" i="3" s="1"/>
  <c r="I443" i="5"/>
  <c r="A444" i="5" s="1"/>
  <c r="D443" i="5"/>
  <c r="B443" i="5"/>
  <c r="C443" i="5"/>
  <c r="J412" i="3" s="1"/>
  <c r="H443" i="5"/>
  <c r="F443" i="5"/>
  <c r="G443" i="5"/>
  <c r="M376" i="3" l="1"/>
  <c r="N375" i="3"/>
  <c r="K376" i="3"/>
  <c r="H444" i="5"/>
  <c r="F444" i="5"/>
  <c r="B444" i="5"/>
  <c r="C444" i="5"/>
  <c r="J413" i="3" s="1"/>
  <c r="D444" i="5"/>
  <c r="I444" i="5"/>
  <c r="A445" i="5" s="1"/>
  <c r="G444" i="5"/>
  <c r="L376" i="3" l="1"/>
  <c r="O376" i="3" s="1"/>
  <c r="C445" i="5"/>
  <c r="B445" i="5"/>
  <c r="G445" i="5"/>
  <c r="D445" i="5"/>
  <c r="F445" i="5"/>
  <c r="H445" i="5"/>
  <c r="I445" i="5"/>
  <c r="A446" i="5" s="1"/>
  <c r="K377" i="3" l="1"/>
  <c r="N376" i="3"/>
  <c r="M377" i="3"/>
  <c r="G446" i="5"/>
  <c r="D446" i="5"/>
  <c r="B446" i="5"/>
  <c r="C446" i="5"/>
  <c r="I446" i="5"/>
  <c r="A447" i="5" s="1"/>
  <c r="F446" i="5"/>
  <c r="H446" i="5"/>
  <c r="J414" i="3"/>
  <c r="L377" i="3" l="1"/>
  <c r="O377" i="3" s="1"/>
  <c r="H447" i="5"/>
  <c r="F447" i="5"/>
  <c r="D447" i="5"/>
  <c r="I447" i="5"/>
  <c r="A448" i="5" s="1"/>
  <c r="B447" i="5"/>
  <c r="C447" i="5"/>
  <c r="G447" i="5"/>
  <c r="N377" i="3" l="1"/>
  <c r="K378" i="3"/>
  <c r="M378" i="3"/>
  <c r="F448" i="5"/>
  <c r="B448" i="5"/>
  <c r="C448" i="5"/>
  <c r="D448" i="5"/>
  <c r="I448" i="5"/>
  <c r="A449" i="5" s="1"/>
  <c r="G448" i="5"/>
  <c r="H448" i="5"/>
  <c r="L378" i="3" l="1"/>
  <c r="O378" i="3" s="1"/>
  <c r="M379" i="3" s="1"/>
  <c r="K379" i="3"/>
  <c r="I449" i="5"/>
  <c r="A450" i="5" s="1"/>
  <c r="D449" i="5"/>
  <c r="F449" i="5"/>
  <c r="C449" i="5"/>
  <c r="B449" i="5"/>
  <c r="G449" i="5"/>
  <c r="H449" i="5"/>
  <c r="J415" i="3"/>
  <c r="N378" i="3" l="1"/>
  <c r="L379" i="3"/>
  <c r="O379" i="3" s="1"/>
  <c r="N379" i="3" s="1"/>
  <c r="G450" i="5"/>
  <c r="H450" i="5"/>
  <c r="I450" i="5"/>
  <c r="A451" i="5" s="1"/>
  <c r="B450" i="5"/>
  <c r="C450" i="5"/>
  <c r="F450" i="5"/>
  <c r="D450" i="5"/>
  <c r="K380" i="3" l="1"/>
  <c r="M380" i="3"/>
  <c r="L380" i="3" s="1"/>
  <c r="O380" i="3" s="1"/>
  <c r="N380" i="3" s="1"/>
  <c r="H451" i="5"/>
  <c r="D451" i="5"/>
  <c r="I451" i="5"/>
  <c r="A452" i="5" s="1"/>
  <c r="C451" i="5"/>
  <c r="F451" i="5"/>
  <c r="B451" i="5"/>
  <c r="G451" i="5"/>
  <c r="K381" i="3" l="1"/>
  <c r="M381" i="3"/>
  <c r="G452" i="5"/>
  <c r="F452" i="5"/>
  <c r="B452" i="5"/>
  <c r="C452" i="5"/>
  <c r="H452" i="5"/>
  <c r="I452" i="5"/>
  <c r="A453" i="5" s="1"/>
  <c r="D452" i="5"/>
  <c r="J416" i="3"/>
  <c r="L381" i="3" l="1"/>
  <c r="O381" i="3" s="1"/>
  <c r="M382" i="3" s="1"/>
  <c r="I453" i="5"/>
  <c r="A454" i="5" s="1"/>
  <c r="D453" i="5"/>
  <c r="F453" i="5"/>
  <c r="G453" i="5"/>
  <c r="C453" i="5"/>
  <c r="B453" i="5"/>
  <c r="H453" i="5"/>
  <c r="N381" i="3" l="1"/>
  <c r="K382" i="3"/>
  <c r="L382" i="3" s="1"/>
  <c r="O382" i="3" s="1"/>
  <c r="N382" i="3" s="1"/>
  <c r="F454" i="5"/>
  <c r="G454" i="5"/>
  <c r="H454" i="5"/>
  <c r="I454" i="5"/>
  <c r="A455" i="5" s="1"/>
  <c r="B454" i="5"/>
  <c r="C454" i="5"/>
  <c r="D454" i="5"/>
  <c r="M383" i="3" l="1"/>
  <c r="K383" i="3"/>
  <c r="D455" i="5"/>
  <c r="H455" i="5"/>
  <c r="C455" i="5"/>
  <c r="F455" i="5"/>
  <c r="G455" i="5"/>
  <c r="B455" i="5"/>
  <c r="I455" i="5"/>
  <c r="A456" i="5" s="1"/>
  <c r="J417" i="3"/>
  <c r="L383" i="3" l="1"/>
  <c r="O383" i="3" s="1"/>
  <c r="M384" i="3" s="1"/>
  <c r="B456" i="5"/>
  <c r="I456" i="5"/>
  <c r="A457" i="5" s="1"/>
  <c r="G456" i="5"/>
  <c r="H456" i="5"/>
  <c r="D456" i="5"/>
  <c r="F456" i="5"/>
  <c r="C456" i="5"/>
  <c r="N383" i="3" l="1"/>
  <c r="K384" i="3"/>
  <c r="L384" i="3" s="1"/>
  <c r="O384" i="3" s="1"/>
  <c r="K385" i="3" s="1"/>
  <c r="F457" i="5"/>
  <c r="C457" i="5"/>
  <c r="H457" i="5"/>
  <c r="I457" i="5"/>
  <c r="A458" i="5" s="1"/>
  <c r="B457" i="5"/>
  <c r="G457" i="5"/>
  <c r="D457" i="5"/>
  <c r="N384" i="3" l="1"/>
  <c r="M385" i="3"/>
  <c r="L385" i="3" s="1"/>
  <c r="O385" i="3" s="1"/>
  <c r="M386" i="3" s="1"/>
  <c r="I458" i="5"/>
  <c r="A459" i="5" s="1"/>
  <c r="D458" i="5"/>
  <c r="H458" i="5"/>
  <c r="F458" i="5"/>
  <c r="G458" i="5"/>
  <c r="C458" i="5"/>
  <c r="B458" i="5"/>
  <c r="J418" i="3"/>
  <c r="K386" i="3" l="1"/>
  <c r="L386" i="3" s="1"/>
  <c r="O386" i="3" s="1"/>
  <c r="M387" i="3" s="1"/>
  <c r="N385" i="3"/>
  <c r="F459" i="5"/>
  <c r="B459" i="5"/>
  <c r="H459" i="5"/>
  <c r="I459" i="5"/>
  <c r="A460" i="5" s="1"/>
  <c r="G459" i="5"/>
  <c r="C459" i="5"/>
  <c r="D459" i="5"/>
  <c r="N386" i="3" l="1"/>
  <c r="K387" i="3"/>
  <c r="L387" i="3" s="1"/>
  <c r="O387" i="3" s="1"/>
  <c r="K388" i="3" s="1"/>
  <c r="G460" i="5"/>
  <c r="H460" i="5"/>
  <c r="I460" i="5"/>
  <c r="A461" i="5" s="1"/>
  <c r="C460" i="5"/>
  <c r="D460" i="5"/>
  <c r="B460" i="5"/>
  <c r="F460" i="5"/>
  <c r="M388" i="3" l="1"/>
  <c r="L388" i="3" s="1"/>
  <c r="O388" i="3" s="1"/>
  <c r="M389" i="3" s="1"/>
  <c r="N387" i="3"/>
  <c r="C461" i="5"/>
  <c r="I461" i="5"/>
  <c r="A462" i="5" s="1"/>
  <c r="D461" i="5"/>
  <c r="H461" i="5"/>
  <c r="G461" i="5"/>
  <c r="F461" i="5"/>
  <c r="B461" i="5"/>
  <c r="J419" i="3"/>
  <c r="N388" i="3" l="1"/>
  <c r="K389" i="3"/>
  <c r="L389" i="3" s="1"/>
  <c r="O389" i="3" s="1"/>
  <c r="I462" i="5"/>
  <c r="A463" i="5" s="1"/>
  <c r="B462" i="5"/>
  <c r="F462" i="5"/>
  <c r="G462" i="5"/>
  <c r="C462" i="5"/>
  <c r="D462" i="5"/>
  <c r="H462" i="5"/>
  <c r="K390" i="3" l="1"/>
  <c r="N389" i="3"/>
  <c r="M390" i="3"/>
  <c r="G463" i="5"/>
  <c r="H463" i="5"/>
  <c r="I463" i="5"/>
  <c r="A464" i="5" s="1"/>
  <c r="D463" i="5"/>
  <c r="F463" i="5"/>
  <c r="B463" i="5"/>
  <c r="C463" i="5"/>
  <c r="L390" i="3" l="1"/>
  <c r="O390" i="3" s="1"/>
  <c r="B464" i="5"/>
  <c r="H464" i="5"/>
  <c r="I464" i="5"/>
  <c r="A465" i="5" s="1"/>
  <c r="F464" i="5"/>
  <c r="G464" i="5"/>
  <c r="C464" i="5"/>
  <c r="D464" i="5"/>
  <c r="J420" i="3"/>
  <c r="N390" i="3" l="1"/>
  <c r="K391" i="3"/>
  <c r="M391" i="3"/>
  <c r="G465" i="5"/>
  <c r="I465" i="5"/>
  <c r="A466" i="5" s="1"/>
  <c r="C465" i="5"/>
  <c r="F465" i="5"/>
  <c r="H465" i="5"/>
  <c r="B465" i="5"/>
  <c r="D465" i="5"/>
  <c r="L391" i="3" l="1"/>
  <c r="O391" i="3" s="1"/>
  <c r="M392" i="3" s="1"/>
  <c r="I466" i="5"/>
  <c r="A467" i="5" s="1"/>
  <c r="F466" i="5"/>
  <c r="G466" i="5"/>
  <c r="C466" i="5"/>
  <c r="D466" i="5"/>
  <c r="B466" i="5"/>
  <c r="H466" i="5"/>
  <c r="N391" i="3" l="1"/>
  <c r="K392" i="3"/>
  <c r="L392" i="3" s="1"/>
  <c r="O392" i="3" s="1"/>
  <c r="B467" i="5"/>
  <c r="H467" i="5"/>
  <c r="I467" i="5"/>
  <c r="A468" i="5" s="1"/>
  <c r="G467" i="5"/>
  <c r="D467" i="5"/>
  <c r="F467" i="5"/>
  <c r="C467" i="5"/>
  <c r="J421" i="3"/>
  <c r="M393" i="3" l="1"/>
  <c r="N392" i="3"/>
  <c r="K393" i="3"/>
  <c r="G468" i="5"/>
  <c r="D468" i="5"/>
  <c r="B468" i="5"/>
  <c r="H468" i="5"/>
  <c r="I468" i="5"/>
  <c r="A469" i="5" s="1"/>
  <c r="C468" i="5"/>
  <c r="F468" i="5"/>
  <c r="L393" i="3" l="1"/>
  <c r="O393" i="3" s="1"/>
  <c r="K394" i="3" s="1"/>
  <c r="C469" i="5"/>
  <c r="G469" i="5"/>
  <c r="H469" i="5"/>
  <c r="I469" i="5"/>
  <c r="A470" i="5" s="1"/>
  <c r="D469" i="5"/>
  <c r="F469" i="5"/>
  <c r="B469" i="5"/>
  <c r="M394" i="3" l="1"/>
  <c r="L394" i="3" s="1"/>
  <c r="O394" i="3" s="1"/>
  <c r="N393" i="3"/>
  <c r="I470" i="5"/>
  <c r="A471" i="5" s="1"/>
  <c r="B470" i="5"/>
  <c r="F470" i="5"/>
  <c r="G470" i="5"/>
  <c r="C470" i="5"/>
  <c r="H470" i="5"/>
  <c r="D470" i="5"/>
  <c r="J422" i="3"/>
  <c r="N394" i="3" l="1"/>
  <c r="K395" i="3"/>
  <c r="M395" i="3"/>
  <c r="L395" i="3" s="1"/>
  <c r="O395" i="3" s="1"/>
  <c r="M396" i="3" s="1"/>
  <c r="G471" i="5"/>
  <c r="C471" i="5"/>
  <c r="H471" i="5"/>
  <c r="I471" i="5"/>
  <c r="A472" i="5" s="1"/>
  <c r="D471" i="5"/>
  <c r="F471" i="5"/>
  <c r="B471" i="5"/>
  <c r="N395" i="3" l="1"/>
  <c r="K396" i="3"/>
  <c r="L396" i="3" s="1"/>
  <c r="O396" i="3" s="1"/>
  <c r="D472" i="5"/>
  <c r="H472" i="5"/>
  <c r="I472" i="5"/>
  <c r="A473" i="5" s="1"/>
  <c r="F472" i="5"/>
  <c r="G472" i="5"/>
  <c r="C472" i="5"/>
  <c r="B472" i="5"/>
  <c r="N396" i="3" l="1"/>
  <c r="K397" i="3"/>
  <c r="M397" i="3"/>
  <c r="L397" i="3" s="1"/>
  <c r="O397" i="3" s="1"/>
  <c r="D473" i="5"/>
  <c r="I473" i="5"/>
  <c r="A474" i="5" s="1"/>
  <c r="B473" i="5"/>
  <c r="G473" i="5"/>
  <c r="H473" i="5"/>
  <c r="C473" i="5"/>
  <c r="F473" i="5"/>
  <c r="J423" i="3"/>
  <c r="M398" i="3" l="1"/>
  <c r="N397" i="3"/>
  <c r="K398" i="3"/>
  <c r="I474" i="5"/>
  <c r="A475" i="5" s="1"/>
  <c r="B474" i="5"/>
  <c r="F474" i="5"/>
  <c r="G474" i="5"/>
  <c r="C474" i="5"/>
  <c r="D474" i="5"/>
  <c r="H474" i="5"/>
  <c r="L398" i="3" l="1"/>
  <c r="O398" i="3" s="1"/>
  <c r="M399" i="3" s="1"/>
  <c r="F475" i="5"/>
  <c r="H475" i="5"/>
  <c r="I475" i="5"/>
  <c r="A476" i="5" s="1"/>
  <c r="G475" i="5"/>
  <c r="B475" i="5"/>
  <c r="C475" i="5"/>
  <c r="D475" i="5"/>
  <c r="K399" i="3" l="1"/>
  <c r="L399" i="3" s="1"/>
  <c r="O399" i="3" s="1"/>
  <c r="N398" i="3"/>
  <c r="G476" i="5"/>
  <c r="F476" i="5"/>
  <c r="H476" i="5"/>
  <c r="I476" i="5"/>
  <c r="A477" i="5" s="1"/>
  <c r="C476" i="5"/>
  <c r="D476" i="5"/>
  <c r="B476" i="5"/>
  <c r="J424" i="3"/>
  <c r="N399" i="3" l="1"/>
  <c r="K400" i="3"/>
  <c r="M400" i="3"/>
  <c r="C477" i="5"/>
  <c r="I477" i="5"/>
  <c r="A478" i="5" s="1"/>
  <c r="G477" i="5"/>
  <c r="F477" i="5"/>
  <c r="B477" i="5"/>
  <c r="H477" i="5"/>
  <c r="D477" i="5"/>
  <c r="L400" i="3" l="1"/>
  <c r="O400" i="3" s="1"/>
  <c r="M401" i="3" s="1"/>
  <c r="I478" i="5"/>
  <c r="A479" i="5" s="1"/>
  <c r="B478" i="5"/>
  <c r="F478" i="5"/>
  <c r="C478" i="5"/>
  <c r="D478" i="5"/>
  <c r="H478" i="5"/>
  <c r="G478" i="5"/>
  <c r="N400" i="3" l="1"/>
  <c r="K401" i="3"/>
  <c r="L401" i="3" s="1"/>
  <c r="O401" i="3" s="1"/>
  <c r="G479" i="5"/>
  <c r="H479" i="5"/>
  <c r="I479" i="5"/>
  <c r="A480" i="5" s="1"/>
  <c r="D479" i="5"/>
  <c r="F479" i="5"/>
  <c r="B479" i="5"/>
  <c r="C479" i="5"/>
  <c r="J425" i="3"/>
  <c r="K402" i="3" l="1"/>
  <c r="N401" i="3"/>
  <c r="M402" i="3"/>
  <c r="B480" i="5"/>
  <c r="F480" i="5"/>
  <c r="G480" i="5"/>
  <c r="H480" i="5"/>
  <c r="I480" i="5"/>
  <c r="A481" i="5" s="1"/>
  <c r="C480" i="5"/>
  <c r="D480" i="5"/>
  <c r="L402" i="3" l="1"/>
  <c r="O402" i="3" s="1"/>
  <c r="M403" i="3" s="1"/>
  <c r="G481" i="5"/>
  <c r="I481" i="5"/>
  <c r="A482" i="5" s="1"/>
  <c r="C481" i="5"/>
  <c r="F481" i="5"/>
  <c r="H481" i="5"/>
  <c r="B481" i="5"/>
  <c r="D481" i="5"/>
  <c r="N402" i="3" l="1"/>
  <c r="K403" i="3"/>
  <c r="L403" i="3" s="1"/>
  <c r="O403" i="3" s="1"/>
  <c r="I482" i="5"/>
  <c r="A483" i="5" s="1"/>
  <c r="F482" i="5"/>
  <c r="G482" i="5"/>
  <c r="C482" i="5"/>
  <c r="D482" i="5"/>
  <c r="B482" i="5"/>
  <c r="H482" i="5"/>
  <c r="J426" i="3"/>
  <c r="N403" i="3" l="1"/>
  <c r="K404" i="3"/>
  <c r="M404" i="3"/>
  <c r="C483" i="5"/>
  <c r="B483" i="5"/>
  <c r="H483" i="5"/>
  <c r="G483" i="5"/>
  <c r="I483" i="5"/>
  <c r="A484" i="5" s="1"/>
  <c r="F483" i="5"/>
  <c r="D483" i="5"/>
  <c r="L404" i="3" l="1"/>
  <c r="O404" i="3" s="1"/>
  <c r="M405" i="3" s="1"/>
  <c r="F484" i="5"/>
  <c r="H484" i="5"/>
  <c r="I484" i="5"/>
  <c r="A485" i="5" s="1"/>
  <c r="B484" i="5"/>
  <c r="C484" i="5"/>
  <c r="G484" i="5"/>
  <c r="D484" i="5"/>
  <c r="N404" i="3" l="1"/>
  <c r="K405" i="3"/>
  <c r="L405" i="3" s="1"/>
  <c r="O405" i="3" s="1"/>
  <c r="B485" i="5"/>
  <c r="I485" i="5"/>
  <c r="A486" i="5" s="1"/>
  <c r="F485" i="5"/>
  <c r="C485" i="5"/>
  <c r="H485" i="5"/>
  <c r="G485" i="5"/>
  <c r="D485" i="5"/>
  <c r="J427" i="3"/>
  <c r="N405" i="3" l="1"/>
  <c r="K406" i="3"/>
  <c r="M406" i="3"/>
  <c r="I486" i="5"/>
  <c r="A487" i="5" s="1"/>
  <c r="G486" i="5"/>
  <c r="D486" i="5"/>
  <c r="C486" i="5"/>
  <c r="H486" i="5"/>
  <c r="F486" i="5"/>
  <c r="B486" i="5"/>
  <c r="L406" i="3" l="1"/>
  <c r="O406" i="3" s="1"/>
  <c r="M407" i="3" s="1"/>
  <c r="I487" i="5"/>
  <c r="A488" i="5" s="1"/>
  <c r="H487" i="5"/>
  <c r="C487" i="5"/>
  <c r="D487" i="5"/>
  <c r="B487" i="5"/>
  <c r="F487" i="5"/>
  <c r="G487" i="5"/>
  <c r="N406" i="3" l="1"/>
  <c r="K407" i="3"/>
  <c r="L407" i="3" s="1"/>
  <c r="O407" i="3" s="1"/>
  <c r="I488" i="5"/>
  <c r="A489" i="5" s="1"/>
  <c r="H488" i="5"/>
  <c r="F488" i="5"/>
  <c r="G488" i="5"/>
  <c r="C488" i="5"/>
  <c r="D488" i="5"/>
  <c r="B488" i="5"/>
  <c r="J428" i="3"/>
  <c r="N407" i="3" l="1"/>
  <c r="K408" i="3"/>
  <c r="M408" i="3"/>
  <c r="B489" i="5"/>
  <c r="F489" i="5"/>
  <c r="C489" i="5"/>
  <c r="D489" i="5"/>
  <c r="H489" i="5"/>
  <c r="I489" i="5"/>
  <c r="A490" i="5" s="1"/>
  <c r="G489" i="5"/>
  <c r="L408" i="3" l="1"/>
  <c r="O408" i="3" s="1"/>
  <c r="M409" i="3" s="1"/>
  <c r="H490" i="5"/>
  <c r="D490" i="5"/>
  <c r="B490" i="5"/>
  <c r="C490" i="5"/>
  <c r="G490" i="5"/>
  <c r="I490" i="5"/>
  <c r="A491" i="5" s="1"/>
  <c r="F490" i="5"/>
  <c r="K409" i="3" l="1"/>
  <c r="L409" i="3" s="1"/>
  <c r="O409" i="3" s="1"/>
  <c r="N408" i="3"/>
  <c r="G491" i="5"/>
  <c r="H491" i="5"/>
  <c r="C491" i="5"/>
  <c r="D491" i="5"/>
  <c r="B491" i="5"/>
  <c r="I491" i="5"/>
  <c r="A492" i="5" s="1"/>
  <c r="F491" i="5"/>
  <c r="J429" i="3"/>
  <c r="N409" i="3" l="1"/>
  <c r="K410" i="3"/>
  <c r="M410" i="3"/>
  <c r="I492" i="5"/>
  <c r="A493" i="5" s="1"/>
  <c r="D492" i="5"/>
  <c r="B492" i="5"/>
  <c r="H492" i="5"/>
  <c r="F492" i="5"/>
  <c r="G492" i="5"/>
  <c r="C492" i="5"/>
  <c r="L410" i="3" l="1"/>
  <c r="O410" i="3" s="1"/>
  <c r="N410" i="3" s="1"/>
  <c r="C493" i="5"/>
  <c r="F493" i="5"/>
  <c r="B493" i="5"/>
  <c r="H493" i="5"/>
  <c r="I493" i="5"/>
  <c r="A494" i="5" s="1"/>
  <c r="G493" i="5"/>
  <c r="D493" i="5"/>
  <c r="M411" i="3" l="1"/>
  <c r="K411" i="3"/>
  <c r="B494" i="5"/>
  <c r="I494" i="5"/>
  <c r="A495" i="5" s="1"/>
  <c r="F494" i="5"/>
  <c r="G494" i="5"/>
  <c r="C494" i="5"/>
  <c r="D494" i="5"/>
  <c r="H494" i="5"/>
  <c r="J430" i="3"/>
  <c r="L411" i="3" l="1"/>
  <c r="O411" i="3" s="1"/>
  <c r="M412" i="3" s="1"/>
  <c r="K412" i="3"/>
  <c r="I495" i="5"/>
  <c r="A496" i="5" s="1"/>
  <c r="B495" i="5"/>
  <c r="F495" i="5"/>
  <c r="H495" i="5"/>
  <c r="C495" i="5"/>
  <c r="D495" i="5"/>
  <c r="G495" i="5"/>
  <c r="N411" i="3" l="1"/>
  <c r="L412" i="3"/>
  <c r="O412" i="3" s="1"/>
  <c r="N412" i="3" s="1"/>
  <c r="M413" i="3"/>
  <c r="I496" i="5"/>
  <c r="A497" i="5" s="1"/>
  <c r="H496" i="5"/>
  <c r="F496" i="5"/>
  <c r="G496" i="5"/>
  <c r="C496" i="5"/>
  <c r="D496" i="5"/>
  <c r="B496" i="5"/>
  <c r="K413" i="3" l="1"/>
  <c r="L413" i="3"/>
  <c r="O413" i="3" s="1"/>
  <c r="M414" i="3" s="1"/>
  <c r="B497" i="5"/>
  <c r="I497" i="5"/>
  <c r="A498" i="5" s="1"/>
  <c r="F497" i="5"/>
  <c r="C497" i="5"/>
  <c r="H497" i="5"/>
  <c r="G497" i="5"/>
  <c r="D497" i="5"/>
  <c r="J431" i="3"/>
  <c r="K414" i="3" l="1"/>
  <c r="L414" i="3" s="1"/>
  <c r="O414" i="3" s="1"/>
  <c r="N413" i="3"/>
  <c r="B498" i="5"/>
  <c r="I498" i="5"/>
  <c r="A499" i="5" s="1"/>
  <c r="F498" i="5"/>
  <c r="G498" i="5"/>
  <c r="C498" i="5"/>
  <c r="D498" i="5"/>
  <c r="H498" i="5"/>
  <c r="N414" i="3" l="1"/>
  <c r="K415" i="3"/>
  <c r="M415" i="3"/>
  <c r="G499" i="5"/>
  <c r="H499" i="5"/>
  <c r="C499" i="5"/>
  <c r="D499" i="5"/>
  <c r="B499" i="5"/>
  <c r="I499" i="5"/>
  <c r="A500" i="5" s="1"/>
  <c r="F499" i="5"/>
  <c r="L415" i="3" l="1"/>
  <c r="O415" i="3" s="1"/>
  <c r="I500" i="5"/>
  <c r="A501" i="5" s="1"/>
  <c r="H500" i="5"/>
  <c r="F500" i="5"/>
  <c r="G500" i="5"/>
  <c r="C500" i="5"/>
  <c r="D500" i="5"/>
  <c r="B500" i="5"/>
  <c r="J432" i="3"/>
  <c r="N415" i="3" l="1"/>
  <c r="K416" i="3"/>
  <c r="M416" i="3"/>
  <c r="L416" i="3" s="1"/>
  <c r="O416" i="3" s="1"/>
  <c r="M417" i="3" s="1"/>
  <c r="D501" i="5"/>
  <c r="I501" i="5"/>
  <c r="A502" i="5" s="1"/>
  <c r="B501" i="5"/>
  <c r="H501" i="5"/>
  <c r="F501" i="5"/>
  <c r="G501" i="5"/>
  <c r="C501" i="5"/>
  <c r="N416" i="3" l="1"/>
  <c r="K417" i="3"/>
  <c r="L417" i="3" s="1"/>
  <c r="O417" i="3" s="1"/>
  <c r="M418" i="3" s="1"/>
  <c r="B502" i="5"/>
  <c r="I502" i="5"/>
  <c r="A503" i="5" s="1"/>
  <c r="F502" i="5"/>
  <c r="H502" i="5"/>
  <c r="G502" i="5"/>
  <c r="D502" i="5"/>
  <c r="C502" i="5"/>
  <c r="K418" i="3" l="1"/>
  <c r="L418" i="3" s="1"/>
  <c r="O418" i="3" s="1"/>
  <c r="N418" i="3" s="1"/>
  <c r="N417" i="3"/>
  <c r="G503" i="5"/>
  <c r="F503" i="5"/>
  <c r="H503" i="5"/>
  <c r="C503" i="5"/>
  <c r="D503" i="5"/>
  <c r="B503" i="5"/>
  <c r="I503" i="5"/>
  <c r="A504" i="5" s="1"/>
  <c r="J433" i="3"/>
  <c r="M419" i="3" l="1"/>
  <c r="K419" i="3"/>
  <c r="I504" i="5"/>
  <c r="A505" i="5" s="1"/>
  <c r="H504" i="5"/>
  <c r="F504" i="5"/>
  <c r="G504" i="5"/>
  <c r="D504" i="5"/>
  <c r="B504" i="5"/>
  <c r="C504" i="5"/>
  <c r="L419" i="3" l="1"/>
  <c r="O419" i="3" s="1"/>
  <c r="M420" i="3" s="1"/>
  <c r="B505" i="5"/>
  <c r="I505" i="5"/>
  <c r="A506" i="5" s="1"/>
  <c r="F505" i="5"/>
  <c r="G505" i="5"/>
  <c r="D505" i="5"/>
  <c r="H505" i="5"/>
  <c r="C505" i="5"/>
  <c r="N419" i="3" l="1"/>
  <c r="K420" i="3"/>
  <c r="L420" i="3" s="1"/>
  <c r="O420" i="3" s="1"/>
  <c r="M421" i="3" s="1"/>
  <c r="B506" i="5"/>
  <c r="F506" i="5"/>
  <c r="I506" i="5"/>
  <c r="A507" i="5" s="1"/>
  <c r="C506" i="5"/>
  <c r="D506" i="5"/>
  <c r="G506" i="5"/>
  <c r="H506" i="5"/>
  <c r="J434" i="3"/>
  <c r="N420" i="3" l="1"/>
  <c r="K421" i="3"/>
  <c r="L421" i="3" s="1"/>
  <c r="O421" i="3" s="1"/>
  <c r="M422" i="3" s="1"/>
  <c r="B507" i="5"/>
  <c r="G507" i="5"/>
  <c r="H507" i="5"/>
  <c r="C507" i="5"/>
  <c r="D507" i="5"/>
  <c r="F507" i="5"/>
  <c r="I507" i="5"/>
  <c r="A508" i="5" s="1"/>
  <c r="K422" i="3" l="1"/>
  <c r="L422" i="3" s="1"/>
  <c r="O422" i="3" s="1"/>
  <c r="N421" i="3"/>
  <c r="D508" i="5"/>
  <c r="H508" i="5"/>
  <c r="F508" i="5"/>
  <c r="G508" i="5"/>
  <c r="C508" i="5"/>
  <c r="I508" i="5"/>
  <c r="A509" i="5" s="1"/>
  <c r="B508" i="5"/>
  <c r="N422" i="3" l="1"/>
  <c r="K423" i="3"/>
  <c r="M423" i="3"/>
  <c r="D509" i="5"/>
  <c r="I509" i="5"/>
  <c r="A510" i="5" s="1"/>
  <c r="B509" i="5"/>
  <c r="H509" i="5"/>
  <c r="F509" i="5"/>
  <c r="G509" i="5"/>
  <c r="C509" i="5"/>
  <c r="J435" i="3"/>
  <c r="L423" i="3" l="1"/>
  <c r="O423" i="3" s="1"/>
  <c r="M424" i="3" s="1"/>
  <c r="B510" i="5"/>
  <c r="I510" i="5"/>
  <c r="A511" i="5" s="1"/>
  <c r="C510" i="5"/>
  <c r="D510" i="5"/>
  <c r="F510" i="5"/>
  <c r="G510" i="5"/>
  <c r="H510" i="5"/>
  <c r="N423" i="3" l="1"/>
  <c r="K424" i="3"/>
  <c r="L424" i="3" s="1"/>
  <c r="O424" i="3" s="1"/>
  <c r="G511" i="5"/>
  <c r="H511" i="5"/>
  <c r="C511" i="5"/>
  <c r="D511" i="5"/>
  <c r="I511" i="5"/>
  <c r="A512" i="5" s="1"/>
  <c r="B511" i="5"/>
  <c r="F511" i="5"/>
  <c r="K425" i="3" l="1"/>
  <c r="N424" i="3"/>
  <c r="M425" i="3"/>
  <c r="D512" i="5"/>
  <c r="H512" i="5"/>
  <c r="F512" i="5"/>
  <c r="G512" i="5"/>
  <c r="C512" i="5"/>
  <c r="B512" i="5"/>
  <c r="I512" i="5"/>
  <c r="A513" i="5" s="1"/>
  <c r="J436" i="3"/>
  <c r="L425" i="3" l="1"/>
  <c r="O425" i="3" s="1"/>
  <c r="M426" i="3" s="1"/>
  <c r="G513" i="5"/>
  <c r="I513" i="5"/>
  <c r="A514" i="5" s="1"/>
  <c r="B513" i="5"/>
  <c r="D513" i="5"/>
  <c r="H513" i="5"/>
  <c r="F513" i="5"/>
  <c r="C513" i="5"/>
  <c r="N425" i="3" l="1"/>
  <c r="K426" i="3"/>
  <c r="L426" i="3" s="1"/>
  <c r="O426" i="3" s="1"/>
  <c r="B514" i="5"/>
  <c r="I514" i="5"/>
  <c r="A515" i="5" s="1"/>
  <c r="C514" i="5"/>
  <c r="H514" i="5"/>
  <c r="D514" i="5"/>
  <c r="F514" i="5"/>
  <c r="G514" i="5"/>
  <c r="M427" i="3" l="1"/>
  <c r="N426" i="3"/>
  <c r="K427" i="3"/>
  <c r="G515" i="5"/>
  <c r="B515" i="5"/>
  <c r="H515" i="5"/>
  <c r="C515" i="5"/>
  <c r="D515" i="5"/>
  <c r="F515" i="5"/>
  <c r="I515" i="5"/>
  <c r="A516" i="5" s="1"/>
  <c r="J437" i="3"/>
  <c r="L427" i="3" l="1"/>
  <c r="O427" i="3" s="1"/>
  <c r="K428" i="3" s="1"/>
  <c r="I516" i="5"/>
  <c r="A517" i="5" s="1"/>
  <c r="C516" i="5"/>
  <c r="D516" i="5"/>
  <c r="H516" i="5"/>
  <c r="F516" i="5"/>
  <c r="G516" i="5"/>
  <c r="B516" i="5"/>
  <c r="M428" i="3" l="1"/>
  <c r="L428" i="3" s="1"/>
  <c r="O428" i="3" s="1"/>
  <c r="N427" i="3"/>
  <c r="G517" i="5"/>
  <c r="I517" i="5"/>
  <c r="A518" i="5" s="1"/>
  <c r="F517" i="5"/>
  <c r="D517" i="5"/>
  <c r="B517" i="5"/>
  <c r="H517" i="5"/>
  <c r="C517" i="5"/>
  <c r="N428" i="3" l="1"/>
  <c r="K429" i="3"/>
  <c r="M429" i="3"/>
  <c r="L429" i="3" s="1"/>
  <c r="O429" i="3" s="1"/>
  <c r="M430" i="3" s="1"/>
  <c r="B518" i="5"/>
  <c r="I518" i="5"/>
  <c r="A519" i="5" s="1"/>
  <c r="D518" i="5"/>
  <c r="F518" i="5"/>
  <c r="G518" i="5"/>
  <c r="C518" i="5"/>
  <c r="H518" i="5"/>
  <c r="J438" i="3"/>
  <c r="K430" i="3" l="1"/>
  <c r="L430" i="3" s="1"/>
  <c r="O430" i="3" s="1"/>
  <c r="N429" i="3"/>
  <c r="I519" i="5"/>
  <c r="A520" i="5" s="1"/>
  <c r="D519" i="5"/>
  <c r="G519" i="5"/>
  <c r="H519" i="5"/>
  <c r="C519" i="5"/>
  <c r="F519" i="5"/>
  <c r="B519" i="5"/>
  <c r="K431" i="3" l="1"/>
  <c r="N430" i="3"/>
  <c r="M431" i="3"/>
  <c r="B520" i="5"/>
  <c r="H520" i="5"/>
  <c r="F520" i="5"/>
  <c r="G520" i="5"/>
  <c r="C520" i="5"/>
  <c r="D520" i="5"/>
  <c r="I520" i="5"/>
  <c r="A521" i="5" s="1"/>
  <c r="L431" i="3" l="1"/>
  <c r="O431" i="3" s="1"/>
  <c r="M432" i="3" s="1"/>
  <c r="D521" i="5"/>
  <c r="I521" i="5"/>
  <c r="A522" i="5" s="1"/>
  <c r="G521" i="5"/>
  <c r="C521" i="5"/>
  <c r="H521" i="5"/>
  <c r="F521" i="5"/>
  <c r="B521" i="5"/>
  <c r="J439" i="3"/>
  <c r="N431" i="3" l="1"/>
  <c r="K432" i="3"/>
  <c r="L432" i="3" s="1"/>
  <c r="O432" i="3" s="1"/>
  <c r="B522" i="5"/>
  <c r="C522" i="5"/>
  <c r="H522" i="5"/>
  <c r="I522" i="5"/>
  <c r="A523" i="5" s="1"/>
  <c r="F522" i="5"/>
  <c r="G522" i="5"/>
  <c r="D522" i="5"/>
  <c r="N432" i="3" l="1"/>
  <c r="K433" i="3"/>
  <c r="M433" i="3"/>
  <c r="I523" i="5"/>
  <c r="A524" i="5" s="1"/>
  <c r="H523" i="5"/>
  <c r="C523" i="5"/>
  <c r="D523" i="5"/>
  <c r="F523" i="5"/>
  <c r="B523" i="5"/>
  <c r="G523" i="5"/>
  <c r="L433" i="3" l="1"/>
  <c r="O433" i="3" s="1"/>
  <c r="M434" i="3" s="1"/>
  <c r="D524" i="5"/>
  <c r="H524" i="5"/>
  <c r="F524" i="5"/>
  <c r="G524" i="5"/>
  <c r="C524" i="5"/>
  <c r="I524" i="5"/>
  <c r="A525" i="5" s="1"/>
  <c r="B524" i="5"/>
  <c r="J440" i="3"/>
  <c r="N433" i="3" l="1"/>
  <c r="K434" i="3"/>
  <c r="L434" i="3" s="1"/>
  <c r="O434" i="3" s="1"/>
  <c r="D525" i="5"/>
  <c r="I525" i="5"/>
  <c r="A526" i="5" s="1"/>
  <c r="F525" i="5"/>
  <c r="B525" i="5"/>
  <c r="H525" i="5"/>
  <c r="G525" i="5"/>
  <c r="C525" i="5"/>
  <c r="M435" i="3" l="1"/>
  <c r="N434" i="3"/>
  <c r="K435" i="3"/>
  <c r="B526" i="5"/>
  <c r="I526" i="5"/>
  <c r="A527" i="5" s="1"/>
  <c r="G526" i="5"/>
  <c r="D526" i="5"/>
  <c r="F526" i="5"/>
  <c r="H526" i="5"/>
  <c r="C526" i="5"/>
  <c r="L435" i="3" l="1"/>
  <c r="O435" i="3" s="1"/>
  <c r="M436" i="3" s="1"/>
  <c r="H527" i="5"/>
  <c r="C527" i="5"/>
  <c r="D527" i="5"/>
  <c r="B527" i="5"/>
  <c r="F527" i="5"/>
  <c r="I527" i="5"/>
  <c r="A528" i="5" s="1"/>
  <c r="G527" i="5"/>
  <c r="J441" i="3"/>
  <c r="N435" i="3" l="1"/>
  <c r="K436" i="3"/>
  <c r="L436" i="3" s="1"/>
  <c r="O436" i="3" s="1"/>
  <c r="M437" i="3" s="1"/>
  <c r="I528" i="5"/>
  <c r="A529" i="5" s="1"/>
  <c r="C528" i="5"/>
  <c r="H528" i="5"/>
  <c r="F528" i="5"/>
  <c r="G528" i="5"/>
  <c r="B528" i="5"/>
  <c r="D528" i="5"/>
  <c r="N436" i="3" l="1"/>
  <c r="K437" i="3"/>
  <c r="L437" i="3" s="1"/>
  <c r="O437" i="3" s="1"/>
  <c r="G529" i="5"/>
  <c r="I529" i="5"/>
  <c r="A530" i="5" s="1"/>
  <c r="F529" i="5"/>
  <c r="D529" i="5"/>
  <c r="H529" i="5"/>
  <c r="B529" i="5"/>
  <c r="C529" i="5"/>
  <c r="N437" i="3" l="1"/>
  <c r="M438" i="3"/>
  <c r="K438" i="3"/>
  <c r="B530" i="5"/>
  <c r="C530" i="5"/>
  <c r="I530" i="5"/>
  <c r="A531" i="5" s="1"/>
  <c r="D530" i="5"/>
  <c r="F530" i="5"/>
  <c r="G530" i="5"/>
  <c r="H530" i="5"/>
  <c r="J442" i="3"/>
  <c r="L438" i="3" l="1"/>
  <c r="O438" i="3" s="1"/>
  <c r="M439" i="3" s="1"/>
  <c r="G531" i="5"/>
  <c r="I531" i="5"/>
  <c r="A532" i="5" s="1"/>
  <c r="H531" i="5"/>
  <c r="C531" i="5"/>
  <c r="D531" i="5"/>
  <c r="B531" i="5"/>
  <c r="F531" i="5"/>
  <c r="K439" i="3" l="1"/>
  <c r="L439" i="3" s="1"/>
  <c r="O439" i="3" s="1"/>
  <c r="N439" i="3" s="1"/>
  <c r="N438" i="3"/>
  <c r="H532" i="5"/>
  <c r="F532" i="5"/>
  <c r="G532" i="5"/>
  <c r="C532" i="5"/>
  <c r="B532" i="5"/>
  <c r="D532" i="5"/>
  <c r="I532" i="5"/>
  <c r="A533" i="5" s="1"/>
  <c r="M440" i="3" l="1"/>
  <c r="K440" i="3"/>
  <c r="B533" i="5"/>
  <c r="I533" i="5"/>
  <c r="A534" i="5" s="1"/>
  <c r="F533" i="5"/>
  <c r="G533" i="5"/>
  <c r="H533" i="5"/>
  <c r="C533" i="5"/>
  <c r="D533" i="5"/>
  <c r="J443" i="3"/>
  <c r="L440" i="3" l="1"/>
  <c r="O440" i="3" s="1"/>
  <c r="M441" i="3" s="1"/>
  <c r="B534" i="5"/>
  <c r="I534" i="5"/>
  <c r="A535" i="5" s="1"/>
  <c r="F534" i="5"/>
  <c r="C534" i="5"/>
  <c r="D534" i="5"/>
  <c r="G534" i="5"/>
  <c r="H534" i="5"/>
  <c r="K441" i="3" l="1"/>
  <c r="L441" i="3" s="1"/>
  <c r="O441" i="3" s="1"/>
  <c r="N441" i="3" s="1"/>
  <c r="N440" i="3"/>
  <c r="B535" i="5"/>
  <c r="H535" i="5"/>
  <c r="C535" i="5"/>
  <c r="D535" i="5"/>
  <c r="F535" i="5"/>
  <c r="G535" i="5"/>
  <c r="I535" i="5"/>
  <c r="A536" i="5" s="1"/>
  <c r="M442" i="3" l="1"/>
  <c r="K442" i="3"/>
  <c r="I536" i="5"/>
  <c r="A537" i="5" s="1"/>
  <c r="H536" i="5"/>
  <c r="F536" i="5"/>
  <c r="G536" i="5"/>
  <c r="C536" i="5"/>
  <c r="D536" i="5"/>
  <c r="B536" i="5"/>
  <c r="J444" i="3"/>
  <c r="L442" i="3" l="1"/>
  <c r="O442" i="3" s="1"/>
  <c r="M443" i="3" s="1"/>
  <c r="B537" i="5"/>
  <c r="I537" i="5"/>
  <c r="A538" i="5" s="1"/>
  <c r="F537" i="5"/>
  <c r="D537" i="5"/>
  <c r="G537" i="5"/>
  <c r="H537" i="5"/>
  <c r="C537" i="5"/>
  <c r="K443" i="3" l="1"/>
  <c r="L443" i="3"/>
  <c r="O443" i="3" s="1"/>
  <c r="N442" i="3"/>
  <c r="N443" i="3"/>
  <c r="K444" i="3"/>
  <c r="M444" i="3"/>
  <c r="B538" i="5"/>
  <c r="G538" i="5"/>
  <c r="C538" i="5"/>
  <c r="I538" i="5"/>
  <c r="A539" i="5" s="1"/>
  <c r="D538" i="5"/>
  <c r="F538" i="5"/>
  <c r="H538" i="5"/>
  <c r="L444" i="3" l="1"/>
  <c r="O444" i="3" s="1"/>
  <c r="N444" i="3" s="1"/>
  <c r="F539" i="5"/>
  <c r="H539" i="5"/>
  <c r="C539" i="5"/>
  <c r="D539" i="5"/>
  <c r="G539" i="5"/>
  <c r="I539" i="5"/>
  <c r="A540" i="5" s="1"/>
  <c r="B539" i="5"/>
  <c r="J445" i="3"/>
  <c r="I540" i="5" l="1"/>
  <c r="A541" i="5" s="1"/>
  <c r="B540" i="5"/>
  <c r="C540" i="5"/>
  <c r="H540" i="5"/>
  <c r="F540" i="5"/>
  <c r="G540" i="5"/>
  <c r="D540" i="5"/>
  <c r="K445" i="3"/>
  <c r="M445" i="3"/>
  <c r="L445" i="3" l="1"/>
  <c r="O445" i="3" s="1"/>
  <c r="N445" i="3" s="1"/>
  <c r="C541" i="5"/>
  <c r="H541" i="5"/>
  <c r="I541" i="5"/>
  <c r="A542" i="5" s="1"/>
  <c r="F541" i="5"/>
  <c r="G541" i="5"/>
  <c r="B541" i="5"/>
  <c r="D541" i="5"/>
  <c r="B542" i="5" l="1"/>
  <c r="C542" i="5"/>
  <c r="F542" i="5"/>
  <c r="I542" i="5"/>
  <c r="A543" i="5" s="1"/>
  <c r="G542" i="5"/>
  <c r="D542" i="5"/>
  <c r="H542" i="5"/>
  <c r="J446" i="3"/>
  <c r="G543" i="5" l="1"/>
  <c r="B543" i="5"/>
  <c r="D543" i="5"/>
  <c r="H543" i="5"/>
  <c r="C543" i="5"/>
  <c r="I543" i="5"/>
  <c r="A544" i="5" s="1"/>
  <c r="F543" i="5"/>
  <c r="K446" i="3"/>
  <c r="M446" i="3"/>
  <c r="I544" i="5" l="1"/>
  <c r="A545" i="5" s="1"/>
  <c r="H544" i="5"/>
  <c r="F544" i="5"/>
  <c r="G544" i="5"/>
  <c r="C544" i="5"/>
  <c r="B544" i="5"/>
  <c r="D544" i="5"/>
  <c r="L446" i="3"/>
  <c r="O446" i="3" s="1"/>
  <c r="G545" i="5" l="1"/>
  <c r="I545" i="5"/>
  <c r="A546" i="5" s="1"/>
  <c r="C545" i="5"/>
  <c r="H545" i="5"/>
  <c r="F545" i="5"/>
  <c r="B545" i="5"/>
  <c r="D545" i="5"/>
  <c r="N446" i="3"/>
  <c r="J447" i="3"/>
  <c r="B546" i="5" l="1"/>
  <c r="C546" i="5"/>
  <c r="F546" i="5"/>
  <c r="H546" i="5"/>
  <c r="I546" i="5"/>
  <c r="A547" i="5" s="1"/>
  <c r="D546" i="5"/>
  <c r="G546" i="5"/>
  <c r="M447" i="3"/>
  <c r="K447" i="3"/>
  <c r="I547" i="5" l="1"/>
  <c r="A548" i="5" s="1"/>
  <c r="H547" i="5"/>
  <c r="C547" i="5"/>
  <c r="D547" i="5"/>
  <c r="B547" i="5"/>
  <c r="G547" i="5"/>
  <c r="F547" i="5"/>
  <c r="L447" i="3"/>
  <c r="O447" i="3" s="1"/>
  <c r="N447" i="3" s="1"/>
  <c r="I548" i="5" l="1"/>
  <c r="A549" i="5" s="1"/>
  <c r="H548" i="5"/>
  <c r="F548" i="5"/>
  <c r="G548" i="5"/>
  <c r="C548" i="5"/>
  <c r="B548" i="5"/>
  <c r="D548" i="5"/>
  <c r="J448" i="3"/>
  <c r="G549" i="5" l="1"/>
  <c r="I549" i="5"/>
  <c r="A550" i="5" s="1"/>
  <c r="F549" i="5"/>
  <c r="B549" i="5"/>
  <c r="D549" i="5"/>
  <c r="H549" i="5"/>
  <c r="C549" i="5"/>
  <c r="K448" i="3"/>
  <c r="M448" i="3"/>
  <c r="L448" i="3" l="1"/>
  <c r="O448" i="3" s="1"/>
  <c r="N448" i="3" s="1"/>
  <c r="B550" i="5"/>
  <c r="I550" i="5"/>
  <c r="A551" i="5" s="1"/>
  <c r="D550" i="5"/>
  <c r="F550" i="5"/>
  <c r="G550" i="5"/>
  <c r="C550" i="5"/>
  <c r="H550" i="5"/>
  <c r="I551" i="5" l="1"/>
  <c r="A552" i="5" s="1"/>
  <c r="H551" i="5"/>
  <c r="C551" i="5"/>
  <c r="D551" i="5"/>
  <c r="F551" i="5"/>
  <c r="B551" i="5"/>
  <c r="G551" i="5"/>
  <c r="J449" i="3"/>
  <c r="B552" i="5" l="1"/>
  <c r="H552" i="5"/>
  <c r="F552" i="5"/>
  <c r="G552" i="5"/>
  <c r="D552" i="5"/>
  <c r="I552" i="5"/>
  <c r="A553" i="5" s="1"/>
  <c r="C552" i="5"/>
  <c r="M449" i="3"/>
  <c r="K449" i="3"/>
  <c r="L449" i="3" l="1"/>
  <c r="O449" i="3" s="1"/>
  <c r="N449" i="3" s="1"/>
  <c r="D553" i="5"/>
  <c r="I553" i="5"/>
  <c r="A554" i="5" s="1"/>
  <c r="G553" i="5"/>
  <c r="B553" i="5"/>
  <c r="H553" i="5"/>
  <c r="F553" i="5"/>
  <c r="C553" i="5"/>
  <c r="B554" i="5" l="1"/>
  <c r="C554" i="5"/>
  <c r="I554" i="5"/>
  <c r="A555" i="5" s="1"/>
  <c r="F554" i="5"/>
  <c r="G554" i="5"/>
  <c r="D554" i="5"/>
  <c r="H554" i="5"/>
  <c r="J450" i="3"/>
  <c r="I555" i="5" l="1"/>
  <c r="A556" i="5" s="1"/>
  <c r="D555" i="5"/>
  <c r="B555" i="5"/>
  <c r="H555" i="5"/>
  <c r="C555" i="5"/>
  <c r="G555" i="5"/>
  <c r="F555" i="5"/>
  <c r="K450" i="3"/>
  <c r="M450" i="3"/>
  <c r="L450" i="3" l="1"/>
  <c r="O450" i="3" s="1"/>
  <c r="N450" i="3" s="1"/>
  <c r="D556" i="5"/>
  <c r="H556" i="5"/>
  <c r="F556" i="5"/>
  <c r="G556" i="5"/>
  <c r="C556" i="5"/>
  <c r="I556" i="5"/>
  <c r="A557" i="5" s="1"/>
  <c r="B556" i="5"/>
  <c r="G557" i="5" l="1"/>
  <c r="I557" i="5"/>
  <c r="A558" i="5" s="1"/>
  <c r="F557" i="5"/>
  <c r="B557" i="5"/>
  <c r="D557" i="5"/>
  <c r="H557" i="5"/>
  <c r="C557" i="5"/>
  <c r="J451" i="3"/>
  <c r="B558" i="5" l="1"/>
  <c r="I558" i="5"/>
  <c r="A559" i="5" s="1"/>
  <c r="G558" i="5"/>
  <c r="C558" i="5"/>
  <c r="F558" i="5"/>
  <c r="D558" i="5"/>
  <c r="H558" i="5"/>
  <c r="K451" i="3"/>
  <c r="M451" i="3"/>
  <c r="L451" i="3" l="1"/>
  <c r="O451" i="3" s="1"/>
  <c r="N451" i="3" s="1"/>
  <c r="F559" i="5"/>
  <c r="H559" i="5"/>
  <c r="C559" i="5"/>
  <c r="D559" i="5"/>
  <c r="B559" i="5"/>
  <c r="G559" i="5"/>
  <c r="I559" i="5"/>
  <c r="A560" i="5" s="1"/>
  <c r="I560" i="5" l="1"/>
  <c r="A561" i="5" s="1"/>
  <c r="H560" i="5"/>
  <c r="F560" i="5"/>
  <c r="G560" i="5"/>
  <c r="C560" i="5"/>
  <c r="B560" i="5"/>
  <c r="D560" i="5"/>
  <c r="J452" i="3"/>
  <c r="G561" i="5" l="1"/>
  <c r="I561" i="5"/>
  <c r="A562" i="5" s="1"/>
  <c r="F561" i="5"/>
  <c r="B561" i="5"/>
  <c r="C561" i="5"/>
  <c r="H561" i="5"/>
  <c r="D561" i="5"/>
  <c r="M452" i="3"/>
  <c r="L452" i="3" s="1"/>
  <c r="O452" i="3" s="1"/>
  <c r="K452" i="3"/>
  <c r="B562" i="5" l="1"/>
  <c r="I562" i="5"/>
  <c r="A563" i="5" s="1"/>
  <c r="D562" i="5"/>
  <c r="C562" i="5"/>
  <c r="G562" i="5"/>
  <c r="F562" i="5"/>
  <c r="H562" i="5"/>
  <c r="N452" i="3"/>
  <c r="G563" i="5" l="1"/>
  <c r="H563" i="5"/>
  <c r="C563" i="5"/>
  <c r="D563" i="5"/>
  <c r="B563" i="5"/>
  <c r="F563" i="5"/>
  <c r="I563" i="5"/>
  <c r="A564" i="5" s="1"/>
  <c r="J453" i="3"/>
  <c r="I564" i="5" l="1"/>
  <c r="A565" i="5" s="1"/>
  <c r="G564" i="5"/>
  <c r="B564" i="5"/>
  <c r="H564" i="5"/>
  <c r="F564" i="5"/>
  <c r="C564" i="5"/>
  <c r="D564" i="5"/>
  <c r="K453" i="3"/>
  <c r="M453" i="3"/>
  <c r="L453" i="3" l="1"/>
  <c r="O453" i="3" s="1"/>
  <c r="N453" i="3" s="1"/>
  <c r="B565" i="5"/>
  <c r="I565" i="5"/>
  <c r="A566" i="5" s="1"/>
  <c r="C565" i="5"/>
  <c r="G565" i="5"/>
  <c r="H565" i="5"/>
  <c r="F565" i="5"/>
  <c r="D565" i="5"/>
  <c r="B566" i="5" l="1"/>
  <c r="F566" i="5"/>
  <c r="D566" i="5"/>
  <c r="I566" i="5"/>
  <c r="A567" i="5" s="1"/>
  <c r="C566" i="5"/>
  <c r="G566" i="5"/>
  <c r="H566" i="5"/>
  <c r="J454" i="3"/>
  <c r="H567" i="5" l="1"/>
  <c r="C567" i="5"/>
  <c r="D567" i="5"/>
  <c r="F567" i="5"/>
  <c r="I567" i="5"/>
  <c r="A568" i="5" s="1"/>
  <c r="B567" i="5"/>
  <c r="G567" i="5"/>
  <c r="K454" i="3"/>
  <c r="M454" i="3"/>
  <c r="L454" i="3" l="1"/>
  <c r="O454" i="3" s="1"/>
  <c r="N454" i="3" s="1"/>
  <c r="H568" i="5"/>
  <c r="G568" i="5"/>
  <c r="C568" i="5"/>
  <c r="D568" i="5"/>
  <c r="I568" i="5"/>
  <c r="A569" i="5" s="1"/>
  <c r="F568" i="5"/>
  <c r="B568" i="5"/>
  <c r="C569" i="5" l="1"/>
  <c r="B569" i="5"/>
  <c r="H569" i="5"/>
  <c r="I569" i="5"/>
  <c r="A570" i="5" s="1"/>
  <c r="F569" i="5"/>
  <c r="D569" i="5"/>
  <c r="G569" i="5"/>
  <c r="J455" i="3"/>
  <c r="B570" i="5" l="1"/>
  <c r="I570" i="5"/>
  <c r="A571" i="5" s="1"/>
  <c r="D570" i="5"/>
  <c r="H570" i="5"/>
  <c r="G570" i="5"/>
  <c r="C570" i="5"/>
  <c r="F570" i="5"/>
  <c r="M455" i="3"/>
  <c r="L455" i="3" s="1"/>
  <c r="O455" i="3" s="1"/>
  <c r="K455" i="3"/>
  <c r="H571" i="5" l="1"/>
  <c r="D571" i="5"/>
  <c r="G571" i="5"/>
  <c r="I571" i="5"/>
  <c r="A572" i="5" s="1"/>
  <c r="B571" i="5"/>
  <c r="F571" i="5"/>
  <c r="C571" i="5"/>
  <c r="N455" i="3"/>
  <c r="D572" i="5" l="1"/>
  <c r="H572" i="5"/>
  <c r="G572" i="5"/>
  <c r="C572" i="5"/>
  <c r="I572" i="5"/>
  <c r="A573" i="5" s="1"/>
  <c r="B572" i="5"/>
  <c r="F572" i="5"/>
  <c r="J456" i="3"/>
  <c r="D573" i="5" l="1"/>
  <c r="G573" i="5"/>
  <c r="H573" i="5"/>
  <c r="B573" i="5"/>
  <c r="I573" i="5"/>
  <c r="A574" i="5" s="1"/>
  <c r="F573" i="5"/>
  <c r="C573" i="5"/>
  <c r="M456" i="3"/>
  <c r="L456" i="3" s="1"/>
  <c r="O456" i="3" s="1"/>
  <c r="K456" i="3"/>
  <c r="B574" i="5" l="1"/>
  <c r="I574" i="5"/>
  <c r="A575" i="5" s="1"/>
  <c r="C574" i="5"/>
  <c r="D574" i="5"/>
  <c r="F574" i="5"/>
  <c r="G574" i="5"/>
  <c r="H574" i="5"/>
  <c r="N456" i="3"/>
  <c r="H575" i="5" l="1"/>
  <c r="D575" i="5"/>
  <c r="I575" i="5"/>
  <c r="A576" i="5" s="1"/>
  <c r="B575" i="5"/>
  <c r="F575" i="5"/>
  <c r="C575" i="5"/>
  <c r="G575" i="5"/>
  <c r="J457" i="3"/>
  <c r="D576" i="5" l="1"/>
  <c r="H576" i="5"/>
  <c r="G576" i="5"/>
  <c r="C576" i="5"/>
  <c r="I576" i="5"/>
  <c r="A577" i="5" s="1"/>
  <c r="F576" i="5"/>
  <c r="B576" i="5"/>
  <c r="K457" i="3"/>
  <c r="M457" i="3"/>
  <c r="L457" i="3" l="1"/>
  <c r="O457" i="3" s="1"/>
  <c r="N457" i="3" s="1"/>
  <c r="G577" i="5"/>
  <c r="C577" i="5"/>
  <c r="H577" i="5"/>
  <c r="I577" i="5"/>
  <c r="A578" i="5" s="1"/>
  <c r="B577" i="5"/>
  <c r="D577" i="5"/>
  <c r="F577" i="5"/>
  <c r="B578" i="5" l="1"/>
  <c r="D578" i="5"/>
  <c r="F578" i="5"/>
  <c r="I578" i="5"/>
  <c r="A579" i="5" s="1"/>
  <c r="C578" i="5"/>
  <c r="G578" i="5"/>
  <c r="H578" i="5"/>
  <c r="J458" i="3"/>
  <c r="G579" i="5" l="1"/>
  <c r="H579" i="5"/>
  <c r="D579" i="5"/>
  <c r="B579" i="5"/>
  <c r="I579" i="5"/>
  <c r="A580" i="5" s="1"/>
  <c r="C579" i="5"/>
  <c r="F579" i="5"/>
  <c r="K458" i="3"/>
  <c r="M458" i="3"/>
  <c r="L458" i="3" l="1"/>
  <c r="O458" i="3" s="1"/>
  <c r="N458" i="3" s="1"/>
  <c r="H580" i="5"/>
  <c r="F580" i="5"/>
  <c r="G580" i="5"/>
  <c r="C580" i="5"/>
  <c r="D580" i="5"/>
  <c r="I580" i="5"/>
  <c r="A581" i="5" s="1"/>
  <c r="B580" i="5"/>
  <c r="G581" i="5" l="1"/>
  <c r="D581" i="5"/>
  <c r="H581" i="5"/>
  <c r="I581" i="5"/>
  <c r="A582" i="5" s="1"/>
  <c r="F581" i="5"/>
  <c r="B581" i="5"/>
  <c r="C581" i="5"/>
  <c r="J459" i="3"/>
  <c r="B582" i="5" l="1"/>
  <c r="I582" i="5"/>
  <c r="A583" i="5" s="1"/>
  <c r="D582" i="5"/>
  <c r="F582" i="5"/>
  <c r="C582" i="5"/>
  <c r="G582" i="5"/>
  <c r="H582" i="5"/>
  <c r="M459" i="3"/>
  <c r="K459" i="3"/>
  <c r="L459" i="3" l="1"/>
  <c r="O459" i="3" s="1"/>
  <c r="H583" i="5"/>
  <c r="D583" i="5"/>
  <c r="B583" i="5"/>
  <c r="F583" i="5"/>
  <c r="G583" i="5"/>
  <c r="I583" i="5"/>
  <c r="A584" i="5" s="1"/>
  <c r="C583" i="5"/>
  <c r="N459" i="3"/>
  <c r="H584" i="5" l="1"/>
  <c r="F584" i="5"/>
  <c r="G584" i="5"/>
  <c r="C584" i="5"/>
  <c r="I584" i="5"/>
  <c r="A585" i="5" s="1"/>
  <c r="B584" i="5"/>
  <c r="D584" i="5"/>
  <c r="J460" i="3"/>
  <c r="G585" i="5" l="1"/>
  <c r="F585" i="5"/>
  <c r="C585" i="5"/>
  <c r="H585" i="5"/>
  <c r="B585" i="5"/>
  <c r="I585" i="5"/>
  <c r="A586" i="5" s="1"/>
  <c r="D585" i="5"/>
  <c r="M460" i="3"/>
  <c r="K460" i="3"/>
  <c r="L460" i="3" l="1"/>
  <c r="O460" i="3" s="1"/>
  <c r="N460" i="3" s="1"/>
  <c r="B586" i="5"/>
  <c r="I586" i="5"/>
  <c r="A587" i="5" s="1"/>
  <c r="G586" i="5"/>
  <c r="C586" i="5"/>
  <c r="H586" i="5"/>
  <c r="F586" i="5"/>
  <c r="D586" i="5"/>
  <c r="F587" i="5" l="1"/>
  <c r="H587" i="5"/>
  <c r="D587" i="5"/>
  <c r="G587" i="5"/>
  <c r="I587" i="5"/>
  <c r="A588" i="5" s="1"/>
  <c r="B587" i="5"/>
  <c r="C587" i="5"/>
  <c r="J461" i="3"/>
  <c r="I588" i="5" l="1"/>
  <c r="A589" i="5" s="1"/>
  <c r="H588" i="5"/>
  <c r="C588" i="5"/>
  <c r="F588" i="5"/>
  <c r="G588" i="5"/>
  <c r="B588" i="5"/>
  <c r="D588" i="5"/>
  <c r="K461" i="3"/>
  <c r="M461" i="3"/>
  <c r="L461" i="3" l="1"/>
  <c r="O461" i="3" s="1"/>
  <c r="N461" i="3" s="1"/>
  <c r="G589" i="5"/>
  <c r="H589" i="5"/>
  <c r="F589" i="5"/>
  <c r="B589" i="5"/>
  <c r="D589" i="5"/>
  <c r="C589" i="5"/>
  <c r="I589" i="5"/>
  <c r="A590" i="5" s="1"/>
  <c r="B590" i="5" l="1"/>
  <c r="C590" i="5"/>
  <c r="D590" i="5"/>
  <c r="I590" i="5"/>
  <c r="A591" i="5" s="1"/>
  <c r="G590" i="5"/>
  <c r="F590" i="5"/>
  <c r="H590" i="5"/>
  <c r="J462" i="3"/>
  <c r="G591" i="5" l="1"/>
  <c r="H591" i="5"/>
  <c r="D591" i="5"/>
  <c r="B591" i="5"/>
  <c r="F591" i="5"/>
  <c r="C591" i="5"/>
  <c r="I591" i="5"/>
  <c r="A592" i="5" s="1"/>
  <c r="M462" i="3"/>
  <c r="K462" i="3"/>
  <c r="L462" i="3" l="1"/>
  <c r="O462" i="3" s="1"/>
  <c r="H592" i="5"/>
  <c r="F592" i="5"/>
  <c r="G592" i="5"/>
  <c r="C592" i="5"/>
  <c r="I592" i="5"/>
  <c r="A593" i="5" s="1"/>
  <c r="D592" i="5"/>
  <c r="B592" i="5"/>
  <c r="N462" i="3"/>
  <c r="G593" i="5" l="1"/>
  <c r="H593" i="5"/>
  <c r="I593" i="5"/>
  <c r="A594" i="5" s="1"/>
  <c r="F593" i="5"/>
  <c r="B593" i="5"/>
  <c r="C593" i="5"/>
  <c r="D593" i="5"/>
  <c r="J463" i="3"/>
  <c r="B594" i="5" l="1"/>
  <c r="D594" i="5"/>
  <c r="I594" i="5"/>
  <c r="A595" i="5" s="1"/>
  <c r="C594" i="5"/>
  <c r="F594" i="5"/>
  <c r="G594" i="5"/>
  <c r="H594" i="5"/>
  <c r="M463" i="3"/>
  <c r="K463" i="3"/>
  <c r="H595" i="5" l="1"/>
  <c r="D595" i="5"/>
  <c r="B595" i="5"/>
  <c r="I595" i="5"/>
  <c r="A596" i="5" s="1"/>
  <c r="C595" i="5"/>
  <c r="G595" i="5"/>
  <c r="F595" i="5"/>
  <c r="L463" i="3"/>
  <c r="O463" i="3" s="1"/>
  <c r="N463" i="3" s="1"/>
  <c r="H596" i="5" l="1"/>
  <c r="F596" i="5"/>
  <c r="G596" i="5"/>
  <c r="D596" i="5"/>
  <c r="B596" i="5"/>
  <c r="I596" i="5"/>
  <c r="A597" i="5" s="1"/>
  <c r="C596" i="5"/>
  <c r="J464" i="3"/>
  <c r="B597" i="5" l="1"/>
  <c r="I597" i="5"/>
  <c r="A598" i="5" s="1"/>
  <c r="G597" i="5"/>
  <c r="H597" i="5"/>
  <c r="C597" i="5"/>
  <c r="D597" i="5"/>
  <c r="F597" i="5"/>
  <c r="M464" i="3"/>
  <c r="L464" i="3" s="1"/>
  <c r="O464" i="3" s="1"/>
  <c r="K464" i="3"/>
  <c r="B598" i="5" l="1"/>
  <c r="I598" i="5"/>
  <c r="A599" i="5" s="1"/>
  <c r="D598" i="5"/>
  <c r="F598" i="5"/>
  <c r="C598" i="5"/>
  <c r="G598" i="5"/>
  <c r="H598" i="5"/>
  <c r="N464" i="3"/>
  <c r="B599" i="5" l="1"/>
  <c r="H599" i="5"/>
  <c r="D599" i="5"/>
  <c r="F599" i="5"/>
  <c r="G599" i="5"/>
  <c r="I599" i="5"/>
  <c r="A600" i="5" s="1"/>
  <c r="C599" i="5"/>
  <c r="J465" i="3"/>
  <c r="I600" i="5" l="1"/>
  <c r="A601" i="5" s="1"/>
  <c r="H600" i="5"/>
  <c r="G600" i="5"/>
  <c r="C600" i="5"/>
  <c r="F600" i="5"/>
  <c r="B600" i="5"/>
  <c r="D600" i="5"/>
  <c r="M465" i="3"/>
  <c r="K465" i="3"/>
  <c r="L465" i="3" l="1"/>
  <c r="O465" i="3" s="1"/>
  <c r="N465" i="3" s="1"/>
  <c r="B601" i="5"/>
  <c r="H601" i="5"/>
  <c r="I601" i="5"/>
  <c r="A602" i="5" s="1"/>
  <c r="F601" i="5"/>
  <c r="D601" i="5"/>
  <c r="G601" i="5"/>
  <c r="C601" i="5"/>
  <c r="B602" i="5" l="1"/>
  <c r="I602" i="5"/>
  <c r="A603" i="5" s="1"/>
  <c r="G602" i="5"/>
  <c r="D602" i="5"/>
  <c r="C602" i="5"/>
  <c r="F602" i="5"/>
  <c r="H602" i="5"/>
  <c r="J466" i="3"/>
  <c r="I603" i="5" l="1"/>
  <c r="A604" i="5" s="1"/>
  <c r="H603" i="5"/>
  <c r="D603" i="5"/>
  <c r="G603" i="5"/>
  <c r="C603" i="5"/>
  <c r="F603" i="5"/>
  <c r="B603" i="5"/>
  <c r="K466" i="3"/>
  <c r="M466" i="3"/>
  <c r="L466" i="3" l="1"/>
  <c r="O466" i="3" s="1"/>
  <c r="N466" i="3" s="1"/>
  <c r="H604" i="5"/>
  <c r="G604" i="5"/>
  <c r="C604" i="5"/>
  <c r="D604" i="5"/>
  <c r="I604" i="5"/>
  <c r="A605" i="5" s="1"/>
  <c r="F604" i="5"/>
  <c r="B604" i="5"/>
  <c r="D605" i="5" l="1"/>
  <c r="H605" i="5"/>
  <c r="I605" i="5"/>
  <c r="A606" i="5" s="1"/>
  <c r="F605" i="5"/>
  <c r="G605" i="5"/>
  <c r="B605" i="5"/>
  <c r="C605" i="5"/>
  <c r="J467" i="3"/>
  <c r="B606" i="5" l="1"/>
  <c r="I606" i="5"/>
  <c r="A607" i="5" s="1"/>
  <c r="C606" i="5"/>
  <c r="F606" i="5"/>
  <c r="H606" i="5"/>
  <c r="D606" i="5"/>
  <c r="G606" i="5"/>
  <c r="K467" i="3"/>
  <c r="M467" i="3"/>
  <c r="L467" i="3" l="1"/>
  <c r="O467" i="3" s="1"/>
  <c r="N467" i="3" s="1"/>
  <c r="H607" i="5"/>
  <c r="C607" i="5"/>
  <c r="D607" i="5"/>
  <c r="B607" i="5"/>
  <c r="F607" i="5"/>
  <c r="G607" i="5"/>
  <c r="I607" i="5"/>
  <c r="A608" i="5" s="1"/>
  <c r="H608" i="5" l="1"/>
  <c r="F608" i="5"/>
  <c r="G608" i="5"/>
  <c r="B608" i="5"/>
  <c r="D608" i="5"/>
  <c r="I608" i="5"/>
  <c r="A609" i="5" s="1"/>
  <c r="C608" i="5"/>
  <c r="J468" i="3"/>
  <c r="G609" i="5" l="1"/>
  <c r="F609" i="5"/>
  <c r="C609" i="5"/>
  <c r="H609" i="5"/>
  <c r="B609" i="5"/>
  <c r="I609" i="5"/>
  <c r="A610" i="5" s="1"/>
  <c r="D609" i="5"/>
  <c r="M468" i="3"/>
  <c r="L468" i="3" s="1"/>
  <c r="O468" i="3" s="1"/>
  <c r="K468" i="3"/>
  <c r="B610" i="5" l="1"/>
  <c r="I610" i="5"/>
  <c r="A611" i="5" s="1"/>
  <c r="C610" i="5"/>
  <c r="D610" i="5"/>
  <c r="G610" i="5"/>
  <c r="F610" i="5"/>
  <c r="H610" i="5"/>
  <c r="N468" i="3"/>
  <c r="G611" i="5" l="1"/>
  <c r="C611" i="5"/>
  <c r="D611" i="5"/>
  <c r="B611" i="5"/>
  <c r="I611" i="5"/>
  <c r="A612" i="5" s="1"/>
  <c r="F611" i="5"/>
  <c r="H611" i="5"/>
  <c r="J469" i="3"/>
  <c r="I612" i="5" l="1"/>
  <c r="A613" i="5" s="1"/>
  <c r="F612" i="5"/>
  <c r="G612" i="5"/>
  <c r="C612" i="5"/>
  <c r="B612" i="5"/>
  <c r="D612" i="5"/>
  <c r="H612" i="5"/>
  <c r="K469" i="3"/>
  <c r="M469" i="3"/>
  <c r="L469" i="3" l="1"/>
  <c r="O469" i="3" s="1"/>
  <c r="G613" i="5"/>
  <c r="H613" i="5"/>
  <c r="I613" i="5"/>
  <c r="A614" i="5" s="1"/>
  <c r="B613" i="5"/>
  <c r="C613" i="5"/>
  <c r="D613" i="5"/>
  <c r="F613" i="5"/>
  <c r="N469" i="3"/>
  <c r="B614" i="5" l="1"/>
  <c r="I614" i="5"/>
  <c r="A615" i="5" s="1"/>
  <c r="D614" i="5"/>
  <c r="H614" i="5"/>
  <c r="F614" i="5"/>
  <c r="G614" i="5"/>
  <c r="C614" i="5"/>
  <c r="J470" i="3"/>
  <c r="I615" i="5" l="1"/>
  <c r="A616" i="5" s="1"/>
  <c r="C615" i="5"/>
  <c r="H615" i="5"/>
  <c r="D615" i="5"/>
  <c r="B615" i="5"/>
  <c r="G615" i="5"/>
  <c r="F615" i="5"/>
  <c r="K470" i="3"/>
  <c r="M470" i="3"/>
  <c r="L470" i="3" l="1"/>
  <c r="O470" i="3" s="1"/>
  <c r="N470" i="3" s="1"/>
  <c r="H616" i="5"/>
  <c r="F616" i="5"/>
  <c r="G616" i="5"/>
  <c r="C616" i="5"/>
  <c r="D616" i="5"/>
  <c r="I616" i="5"/>
  <c r="A617" i="5" s="1"/>
  <c r="B616" i="5"/>
  <c r="G617" i="5" l="1"/>
  <c r="H617" i="5"/>
  <c r="I617" i="5"/>
  <c r="A618" i="5" s="1"/>
  <c r="F617" i="5"/>
  <c r="D617" i="5"/>
  <c r="B617" i="5"/>
  <c r="C617" i="5"/>
  <c r="J471" i="3"/>
  <c r="B618" i="5" l="1"/>
  <c r="I618" i="5"/>
  <c r="A619" i="5" s="1"/>
  <c r="G618" i="5"/>
  <c r="F618" i="5"/>
  <c r="D618" i="5"/>
  <c r="C618" i="5"/>
  <c r="H618" i="5"/>
  <c r="M471" i="3"/>
  <c r="K471" i="3"/>
  <c r="H619" i="5" l="1"/>
  <c r="C619" i="5"/>
  <c r="D619" i="5"/>
  <c r="F619" i="5"/>
  <c r="B619" i="5"/>
  <c r="G619" i="5"/>
  <c r="I619" i="5"/>
  <c r="A620" i="5" s="1"/>
  <c r="L471" i="3"/>
  <c r="O471" i="3" s="1"/>
  <c r="N471" i="3" s="1"/>
  <c r="H620" i="5" l="1"/>
  <c r="G620" i="5"/>
  <c r="C620" i="5"/>
  <c r="I620" i="5"/>
  <c r="A621" i="5" s="1"/>
  <c r="D620" i="5"/>
  <c r="F620" i="5"/>
  <c r="B620" i="5"/>
  <c r="J472" i="3"/>
  <c r="G621" i="5" l="1"/>
  <c r="F621" i="5"/>
  <c r="C621" i="5"/>
  <c r="H621" i="5"/>
  <c r="B621" i="5"/>
  <c r="I621" i="5"/>
  <c r="A622" i="5" s="1"/>
  <c r="D621" i="5"/>
  <c r="K472" i="3"/>
  <c r="M472" i="3"/>
  <c r="L472" i="3" l="1"/>
  <c r="O472" i="3" s="1"/>
  <c r="N472" i="3" s="1"/>
  <c r="B622" i="5"/>
  <c r="G622" i="5"/>
  <c r="I622" i="5"/>
  <c r="A623" i="5" s="1"/>
  <c r="D622" i="5"/>
  <c r="C622" i="5"/>
  <c r="F622" i="5"/>
  <c r="H622" i="5"/>
  <c r="F623" i="5" l="1"/>
  <c r="H623" i="5"/>
  <c r="C623" i="5"/>
  <c r="D623" i="5"/>
  <c r="G623" i="5"/>
  <c r="I623" i="5"/>
  <c r="A624" i="5" s="1"/>
  <c r="B623" i="5"/>
  <c r="J473" i="3"/>
  <c r="H624" i="5" l="1"/>
  <c r="G624" i="5"/>
  <c r="C624" i="5"/>
  <c r="B624" i="5"/>
  <c r="I624" i="5"/>
  <c r="A625" i="5" s="1"/>
  <c r="F624" i="5"/>
  <c r="D624" i="5"/>
  <c r="K473" i="3"/>
  <c r="M473" i="3"/>
  <c r="G625" i="5" l="1"/>
  <c r="H625" i="5"/>
  <c r="I625" i="5"/>
  <c r="A626" i="5" s="1"/>
  <c r="F625" i="5"/>
  <c r="B625" i="5"/>
  <c r="C625" i="5"/>
  <c r="D625" i="5"/>
  <c r="L473" i="3"/>
  <c r="O473" i="3" s="1"/>
  <c r="B626" i="5" l="1"/>
  <c r="D626" i="5"/>
  <c r="G626" i="5"/>
  <c r="I626" i="5"/>
  <c r="A627" i="5" s="1"/>
  <c r="C626" i="5"/>
  <c r="F626" i="5"/>
  <c r="H626" i="5"/>
  <c r="N473" i="3"/>
  <c r="J474" i="3"/>
  <c r="H627" i="5" l="1"/>
  <c r="D627" i="5"/>
  <c r="F627" i="5"/>
  <c r="I627" i="5"/>
  <c r="A628" i="5" s="1"/>
  <c r="C627" i="5"/>
  <c r="B627" i="5"/>
  <c r="G627" i="5"/>
  <c r="K474" i="3"/>
  <c r="M474" i="3"/>
  <c r="H628" i="5" l="1"/>
  <c r="G628" i="5"/>
  <c r="C628" i="5"/>
  <c r="B628" i="5"/>
  <c r="D628" i="5"/>
  <c r="I628" i="5"/>
  <c r="A629" i="5" s="1"/>
  <c r="F628" i="5"/>
  <c r="L474" i="3"/>
  <c r="O474" i="3" s="1"/>
  <c r="B629" i="5" l="1"/>
  <c r="C629" i="5"/>
  <c r="H629" i="5"/>
  <c r="I629" i="5"/>
  <c r="A630" i="5" s="1"/>
  <c r="F629" i="5"/>
  <c r="D629" i="5"/>
  <c r="G629" i="5"/>
  <c r="N474" i="3"/>
  <c r="J475" i="3"/>
  <c r="B630" i="5" l="1"/>
  <c r="G630" i="5"/>
  <c r="I630" i="5"/>
  <c r="A631" i="5" s="1"/>
  <c r="C630" i="5"/>
  <c r="F630" i="5"/>
  <c r="H630" i="5"/>
  <c r="D630" i="5"/>
  <c r="K475" i="3"/>
  <c r="M475" i="3"/>
  <c r="H631" i="5" l="1"/>
  <c r="C631" i="5"/>
  <c r="D631" i="5"/>
  <c r="F631" i="5"/>
  <c r="I631" i="5"/>
  <c r="A632" i="5" s="1"/>
  <c r="G631" i="5"/>
  <c r="B631" i="5"/>
  <c r="L475" i="3"/>
  <c r="O475" i="3" s="1"/>
  <c r="H632" i="5" l="1"/>
  <c r="F632" i="5"/>
  <c r="G632" i="5"/>
  <c r="C632" i="5"/>
  <c r="B632" i="5"/>
  <c r="I632" i="5"/>
  <c r="A633" i="5" s="1"/>
  <c r="D632" i="5"/>
  <c r="N475" i="3"/>
  <c r="J476" i="3"/>
  <c r="C633" i="5" l="1"/>
  <c r="I633" i="5"/>
  <c r="A634" i="5" s="1"/>
  <c r="G633" i="5"/>
  <c r="H633" i="5"/>
  <c r="D633" i="5"/>
  <c r="B633" i="5"/>
  <c r="F633" i="5"/>
  <c r="M476" i="3"/>
  <c r="L476" i="3" s="1"/>
  <c r="O476" i="3" s="1"/>
  <c r="K476" i="3"/>
  <c r="B634" i="5" l="1"/>
  <c r="H634" i="5"/>
  <c r="I634" i="5"/>
  <c r="F634" i="5"/>
  <c r="C634" i="5"/>
  <c r="D634" i="5"/>
  <c r="G634" i="5"/>
  <c r="N476" i="3"/>
  <c r="J477" i="3" l="1"/>
  <c r="K477" i="3" l="1"/>
  <c r="M477" i="3"/>
  <c r="L477" i="3" l="1"/>
  <c r="O477" i="3" s="1"/>
  <c r="N477" i="3" l="1"/>
  <c r="J478" i="3"/>
  <c r="K478" i="3" l="1"/>
  <c r="M478" i="3"/>
  <c r="L478" i="3" l="1"/>
  <c r="O478" i="3" s="1"/>
  <c r="N478" i="3" l="1"/>
  <c r="J479" i="3"/>
  <c r="M479" i="3" l="1"/>
  <c r="K479" i="3"/>
  <c r="L479" i="3" l="1"/>
  <c r="O479" i="3" s="1"/>
  <c r="N479" i="3" s="1"/>
  <c r="J480" i="3" l="1"/>
  <c r="K480" i="3" l="1"/>
  <c r="M480" i="3"/>
  <c r="L480" i="3" l="1"/>
  <c r="O480" i="3" s="1"/>
  <c r="N480" i="3" l="1"/>
  <c r="J481" i="3"/>
  <c r="K481" i="3" l="1"/>
  <c r="M481" i="3"/>
  <c r="L481" i="3" l="1"/>
  <c r="O481" i="3" s="1"/>
  <c r="N481" i="3" l="1"/>
  <c r="J482" i="3"/>
  <c r="K482" i="3" l="1"/>
  <c r="M482" i="3"/>
  <c r="L482" i="3" l="1"/>
  <c r="O482" i="3" s="1"/>
  <c r="N482" i="3" l="1"/>
  <c r="J483" i="3"/>
  <c r="K483" i="3" l="1"/>
  <c r="M483" i="3"/>
  <c r="L483" i="3" l="1"/>
  <c r="O483" i="3" s="1"/>
  <c r="N483" i="3" l="1"/>
  <c r="J484" i="3"/>
  <c r="M484" i="3" l="1"/>
  <c r="K484" i="3"/>
  <c r="L484" i="3" l="1"/>
  <c r="O484" i="3" s="1"/>
  <c r="N484" i="3" s="1"/>
  <c r="J485" i="3" l="1"/>
  <c r="K485" i="3" l="1"/>
  <c r="M485" i="3"/>
  <c r="L485" i="3" l="1"/>
  <c r="O485" i="3" s="1"/>
  <c r="N485" i="3" l="1"/>
  <c r="J486" i="3" l="1"/>
  <c r="K486" i="3" l="1"/>
  <c r="M486" i="3"/>
  <c r="L486" i="3" l="1"/>
  <c r="O486" i="3" s="1"/>
  <c r="N486" i="3" l="1"/>
  <c r="J487" i="3" l="1"/>
  <c r="M487" i="3" l="1"/>
  <c r="K487" i="3"/>
  <c r="L487" i="3" l="1"/>
  <c r="O487" i="3" s="1"/>
  <c r="N487" i="3" s="1"/>
  <c r="J488" i="3" l="1"/>
  <c r="M488" i="3" l="1"/>
  <c r="K488" i="3"/>
  <c r="L488" i="3" l="1"/>
  <c r="O488" i="3" s="1"/>
  <c r="N488" i="3" s="1"/>
  <c r="J489" i="3" l="1"/>
  <c r="K489" i="3" l="1"/>
  <c r="M489" i="3"/>
  <c r="L489" i="3" l="1"/>
  <c r="O489" i="3" s="1"/>
  <c r="N489" i="3" l="1"/>
  <c r="J490" i="3" l="1"/>
  <c r="K490" i="3" l="1"/>
  <c r="M490" i="3"/>
  <c r="L490" i="3" l="1"/>
  <c r="O490" i="3" s="1"/>
  <c r="N490" i="3" l="1"/>
  <c r="J491" i="3" l="1"/>
  <c r="K491" i="3" l="1"/>
  <c r="M491" i="3"/>
  <c r="L491" i="3" l="1"/>
  <c r="O491" i="3" s="1"/>
  <c r="N491" i="3" l="1"/>
  <c r="J492" i="3" l="1"/>
  <c r="K492" i="3" l="1"/>
  <c r="M492" i="3"/>
  <c r="L492" i="3" l="1"/>
  <c r="O492" i="3" s="1"/>
  <c r="N492" i="3" l="1"/>
  <c r="J493" i="3" l="1"/>
  <c r="M493" i="3" l="1"/>
  <c r="K493" i="3"/>
  <c r="L493" i="3" l="1"/>
  <c r="O493" i="3" s="1"/>
  <c r="N493" i="3" s="1"/>
  <c r="J494" i="3" l="1"/>
  <c r="M494" i="3" l="1"/>
  <c r="K494" i="3"/>
  <c r="L494" i="3" l="1"/>
  <c r="O494" i="3" s="1"/>
  <c r="N494" i="3" s="1"/>
  <c r="J495" i="3" l="1"/>
  <c r="K495" i="3" l="1"/>
  <c r="M495" i="3"/>
  <c r="L495" i="3" l="1"/>
  <c r="O495" i="3" s="1"/>
  <c r="N495" i="3" l="1"/>
  <c r="J496" i="3" l="1"/>
  <c r="K496" i="3" l="1"/>
  <c r="M496" i="3"/>
  <c r="L496" i="3" l="1"/>
  <c r="O496" i="3" s="1"/>
  <c r="N496" i="3" l="1"/>
  <c r="J497" i="3" l="1"/>
  <c r="M497" i="3" l="1"/>
  <c r="K497" i="3"/>
  <c r="L497" i="3" l="1"/>
  <c r="O497" i="3" s="1"/>
  <c r="N497" i="3" s="1"/>
  <c r="J498" i="3" l="1"/>
  <c r="M498" i="3" l="1"/>
  <c r="K498" i="3"/>
  <c r="L498" i="3" l="1"/>
  <c r="O498" i="3" s="1"/>
  <c r="N498" i="3" s="1"/>
  <c r="J499" i="3" l="1"/>
  <c r="K499" i="3" l="1"/>
  <c r="M499" i="3"/>
  <c r="L499" i="3" l="1"/>
  <c r="O499" i="3" s="1"/>
  <c r="N499" i="3" l="1"/>
  <c r="J500" i="3" l="1"/>
  <c r="M500" i="3" l="1"/>
  <c r="K500" i="3"/>
  <c r="L500" i="3" l="1"/>
  <c r="O500" i="3" s="1"/>
  <c r="N500" i="3" s="1"/>
  <c r="J501" i="3" l="1"/>
  <c r="M501" i="3" l="1"/>
  <c r="K501" i="3"/>
  <c r="L501" i="3" l="1"/>
  <c r="O501" i="3" s="1"/>
  <c r="N501" i="3" s="1"/>
  <c r="J502" i="3" l="1"/>
  <c r="K502" i="3" l="1"/>
  <c r="M502" i="3"/>
  <c r="L502" i="3" l="1"/>
  <c r="O502" i="3" s="1"/>
  <c r="N502" i="3" l="1"/>
  <c r="J503" i="3" l="1"/>
  <c r="K503" i="3" l="1"/>
  <c r="M503" i="3"/>
  <c r="L503" i="3" l="1"/>
  <c r="O503" i="3" s="1"/>
  <c r="N503" i="3" l="1"/>
  <c r="J504" i="3" l="1"/>
  <c r="M504" i="3" l="1"/>
  <c r="K504" i="3"/>
  <c r="L504" i="3" l="1"/>
  <c r="O504" i="3" s="1"/>
  <c r="N504" i="3" s="1"/>
  <c r="J505" i="3" l="1"/>
  <c r="M505" i="3" l="1"/>
  <c r="K505" i="3"/>
  <c r="L505" i="3" l="1"/>
  <c r="O505" i="3" s="1"/>
  <c r="N505" i="3" s="1"/>
  <c r="J506" i="3" l="1"/>
  <c r="M506" i="3" l="1"/>
  <c r="K506" i="3"/>
  <c r="L506" i="3" l="1"/>
  <c r="O506" i="3" s="1"/>
  <c r="N506" i="3" s="1"/>
  <c r="J507" i="3" l="1"/>
  <c r="K507" i="3" l="1"/>
  <c r="M507" i="3"/>
  <c r="L507" i="3" l="1"/>
  <c r="O507" i="3" s="1"/>
  <c r="N507" i="3" l="1"/>
  <c r="J508" i="3" l="1"/>
  <c r="K508" i="3" l="1"/>
  <c r="M508" i="3"/>
  <c r="L508" i="3" l="1"/>
  <c r="O508" i="3" s="1"/>
  <c r="N508" i="3" l="1"/>
  <c r="J509" i="3" l="1"/>
  <c r="M509" i="3" l="1"/>
  <c r="K509" i="3"/>
  <c r="L509" i="3" l="1"/>
  <c r="O509" i="3" s="1"/>
  <c r="N509" i="3" s="1"/>
  <c r="J510" i="3" l="1"/>
  <c r="M510" i="3" l="1"/>
  <c r="K510" i="3"/>
  <c r="L510" i="3" l="1"/>
  <c r="O510" i="3" s="1"/>
  <c r="N510" i="3" s="1"/>
  <c r="J511" i="3" l="1"/>
  <c r="K511" i="3" l="1"/>
  <c r="M511" i="3"/>
  <c r="L511" i="3" l="1"/>
  <c r="O511" i="3" s="1"/>
  <c r="N511" i="3" l="1"/>
  <c r="J512" i="3" l="1"/>
  <c r="M512" i="3" l="1"/>
  <c r="K512" i="3"/>
  <c r="L512" i="3" l="1"/>
  <c r="O512" i="3" s="1"/>
  <c r="N512" i="3" s="1"/>
  <c r="J513" i="3" l="1"/>
  <c r="M513" i="3" l="1"/>
  <c r="K513" i="3"/>
  <c r="L513" i="3" l="1"/>
  <c r="O513" i="3" s="1"/>
  <c r="N513" i="3" s="1"/>
  <c r="J514" i="3" l="1"/>
  <c r="K514" i="3" l="1"/>
  <c r="M514" i="3"/>
  <c r="L514" i="3" l="1"/>
  <c r="O514" i="3" s="1"/>
  <c r="N514" i="3" l="1"/>
  <c r="J515" i="3" l="1"/>
  <c r="K515" i="3" l="1"/>
  <c r="M515" i="3"/>
  <c r="L515" i="3" l="1"/>
  <c r="O515" i="3" s="1"/>
  <c r="N515" i="3" l="1"/>
  <c r="J516" i="3" l="1"/>
  <c r="K516" i="3" l="1"/>
  <c r="M516" i="3"/>
  <c r="L516" i="3" l="1"/>
  <c r="O516" i="3" s="1"/>
  <c r="N516" i="3" l="1"/>
  <c r="J517" i="3" l="1"/>
  <c r="M517" i="3" l="1"/>
  <c r="K517" i="3"/>
  <c r="L517" i="3" l="1"/>
  <c r="O517" i="3" s="1"/>
  <c r="N517" i="3" s="1"/>
  <c r="J518" i="3" l="1"/>
  <c r="K518" i="3" l="1"/>
  <c r="M518" i="3"/>
  <c r="L518" i="3" l="1"/>
  <c r="O518" i="3" s="1"/>
  <c r="N518" i="3" l="1"/>
  <c r="J519" i="3" l="1"/>
  <c r="K519" i="3" l="1"/>
  <c r="M519" i="3"/>
  <c r="L519" i="3" l="1"/>
  <c r="O519" i="3" s="1"/>
  <c r="N519" i="3" l="1"/>
  <c r="J520" i="3" l="1"/>
  <c r="K520" i="3" l="1"/>
  <c r="M520" i="3"/>
  <c r="L520" i="3" l="1"/>
  <c r="O520" i="3" s="1"/>
  <c r="N520" i="3" l="1"/>
  <c r="J521" i="3" l="1"/>
  <c r="M521" i="3" l="1"/>
  <c r="K521" i="3"/>
  <c r="L521" i="3" l="1"/>
  <c r="O521" i="3" s="1"/>
  <c r="N521" i="3" s="1"/>
  <c r="J522" i="3" l="1"/>
  <c r="K522" i="3" l="1"/>
  <c r="M522" i="3"/>
  <c r="L522" i="3" l="1"/>
  <c r="O522" i="3" s="1"/>
  <c r="N522" i="3" l="1"/>
  <c r="J523" i="3" l="1"/>
  <c r="K523" i="3" l="1"/>
  <c r="M523" i="3"/>
  <c r="L523" i="3" l="1"/>
  <c r="O523" i="3" s="1"/>
  <c r="N523" i="3" l="1"/>
  <c r="J524" i="3" l="1"/>
  <c r="K524" i="3" l="1"/>
  <c r="M524" i="3"/>
  <c r="L524" i="3" l="1"/>
  <c r="O524" i="3" s="1"/>
  <c r="N524" i="3" l="1"/>
  <c r="J525" i="3" l="1"/>
  <c r="M525" i="3" l="1"/>
  <c r="K525" i="3"/>
  <c r="L525" i="3" l="1"/>
  <c r="O525" i="3" s="1"/>
  <c r="N525" i="3" s="1"/>
  <c r="J526" i="3" l="1"/>
  <c r="M526" i="3" l="1"/>
  <c r="K526" i="3"/>
  <c r="L526" i="3" l="1"/>
  <c r="O526" i="3" s="1"/>
  <c r="N526" i="3" s="1"/>
  <c r="J527" i="3" l="1"/>
  <c r="K527" i="3" l="1"/>
  <c r="M527" i="3"/>
  <c r="L527" i="3" l="1"/>
  <c r="O527" i="3" s="1"/>
  <c r="N527" i="3" l="1"/>
  <c r="J528" i="3" l="1"/>
  <c r="K528" i="3" l="1"/>
  <c r="M528" i="3"/>
  <c r="L528" i="3" l="1"/>
  <c r="O528" i="3" s="1"/>
  <c r="N528" i="3" l="1"/>
  <c r="J529" i="3" l="1"/>
  <c r="M529" i="3" l="1"/>
  <c r="K529" i="3"/>
  <c r="L529" i="3" l="1"/>
  <c r="O529" i="3" s="1"/>
  <c r="N529" i="3" s="1"/>
  <c r="J530" i="3" l="1"/>
  <c r="M530" i="3" l="1"/>
  <c r="K530" i="3"/>
  <c r="L530" i="3" l="1"/>
  <c r="O530" i="3" s="1"/>
  <c r="N530" i="3" s="1"/>
  <c r="J531" i="3" l="1"/>
  <c r="K531" i="3" l="1"/>
  <c r="M531" i="3"/>
  <c r="L531" i="3" l="1"/>
  <c r="O531" i="3" s="1"/>
  <c r="N531" i="3" l="1"/>
  <c r="J532" i="3" l="1"/>
  <c r="M532" i="3" l="1"/>
  <c r="K532" i="3"/>
  <c r="L532" i="3" l="1"/>
  <c r="O532" i="3" s="1"/>
  <c r="N532" i="3" s="1"/>
  <c r="J533" i="3" l="1"/>
  <c r="M533" i="3" l="1"/>
  <c r="K533" i="3"/>
  <c r="L533" i="3" l="1"/>
  <c r="O533" i="3" s="1"/>
  <c r="N533" i="3" s="1"/>
  <c r="J534" i="3" l="1"/>
  <c r="K534" i="3" l="1"/>
  <c r="M534" i="3"/>
  <c r="L534" i="3" l="1"/>
  <c r="O534" i="3" s="1"/>
  <c r="N534" i="3" l="1"/>
  <c r="J535" i="3" l="1"/>
  <c r="K535" i="3" l="1"/>
  <c r="M535" i="3"/>
  <c r="L535" i="3" l="1"/>
  <c r="O535" i="3" s="1"/>
  <c r="N535" i="3" s="1"/>
  <c r="J536" i="3" l="1"/>
  <c r="M536" i="3" l="1"/>
  <c r="K536" i="3"/>
  <c r="L536" i="3" l="1"/>
  <c r="O536" i="3" s="1"/>
  <c r="N536" i="3" s="1"/>
  <c r="J537" i="3" l="1"/>
  <c r="M537" i="3" l="1"/>
  <c r="K537" i="3"/>
  <c r="L537" i="3" l="1"/>
  <c r="O537" i="3" s="1"/>
  <c r="N537" i="3" s="1"/>
  <c r="J538" i="3" l="1"/>
  <c r="M538" i="3" l="1"/>
  <c r="K538" i="3"/>
  <c r="L538" i="3" l="1"/>
  <c r="O538" i="3" s="1"/>
  <c r="N538" i="3" s="1"/>
  <c r="J539" i="3" l="1"/>
  <c r="K539" i="3" l="1"/>
  <c r="M539" i="3"/>
  <c r="L539" i="3" l="1"/>
  <c r="O539" i="3" s="1"/>
  <c r="N539" i="3" l="1"/>
  <c r="J540" i="3" l="1"/>
  <c r="K540" i="3" l="1"/>
  <c r="M540" i="3"/>
  <c r="L540" i="3" l="1"/>
  <c r="O540" i="3" s="1"/>
  <c r="N540" i="3" s="1"/>
  <c r="J541" i="3" l="1"/>
  <c r="M541" i="3" l="1"/>
  <c r="K541" i="3"/>
  <c r="L541" i="3" l="1"/>
  <c r="O541" i="3" s="1"/>
  <c r="N541" i="3" s="1"/>
  <c r="J542" i="3" l="1"/>
  <c r="M542" i="3" l="1"/>
  <c r="K542" i="3"/>
  <c r="L542" i="3" l="1"/>
  <c r="O542" i="3" s="1"/>
  <c r="N542" i="3" l="1"/>
  <c r="J543" i="3" l="1"/>
  <c r="K543" i="3" l="1"/>
  <c r="M543" i="3"/>
  <c r="L543" i="3" s="1"/>
  <c r="O543" i="3" s="1"/>
  <c r="N543" i="3" l="1"/>
  <c r="J544" i="3" l="1"/>
  <c r="K544" i="3" l="1"/>
  <c r="M544" i="3"/>
  <c r="L544" i="3" s="1"/>
  <c r="O544" i="3" s="1"/>
  <c r="N544" i="3" l="1"/>
  <c r="J545" i="3" l="1"/>
  <c r="M545" i="3" l="1"/>
  <c r="K545" i="3"/>
  <c r="L545" i="3" l="1"/>
  <c r="O545" i="3" s="1"/>
  <c r="N545" i="3" l="1"/>
  <c r="J546" i="3" l="1"/>
  <c r="K546" i="3" l="1"/>
  <c r="M546" i="3"/>
  <c r="L546" i="3" s="1"/>
  <c r="O546" i="3" s="1"/>
  <c r="N546" i="3" l="1"/>
  <c r="J547" i="3" l="1"/>
  <c r="K547" i="3" l="1"/>
  <c r="M547" i="3"/>
  <c r="L547" i="3" s="1"/>
  <c r="O547" i="3" s="1"/>
  <c r="N547" i="3" l="1"/>
  <c r="J548" i="3" l="1"/>
  <c r="K548" i="3" l="1"/>
  <c r="M548" i="3"/>
  <c r="L548" i="3" s="1"/>
  <c r="O548" i="3" s="1"/>
  <c r="N548" i="3" l="1"/>
  <c r="J549" i="3" l="1"/>
  <c r="M549" i="3" l="1"/>
  <c r="K549" i="3"/>
  <c r="L549" i="3" l="1"/>
  <c r="O549" i="3" s="1"/>
  <c r="N549" i="3" s="1"/>
  <c r="J550" i="3" l="1"/>
  <c r="K550" i="3" l="1"/>
  <c r="M550" i="3"/>
  <c r="L550" i="3" s="1"/>
  <c r="O550" i="3" s="1"/>
  <c r="N550" i="3" l="1"/>
  <c r="J551" i="3" l="1"/>
  <c r="K551" i="3" l="1"/>
  <c r="M551" i="3"/>
  <c r="L551" i="3" s="1"/>
  <c r="O551" i="3" s="1"/>
  <c r="N551" i="3" l="1"/>
  <c r="J552" i="3" l="1"/>
  <c r="K552" i="3" l="1"/>
  <c r="M552" i="3"/>
  <c r="L552" i="3" s="1"/>
  <c r="O552" i="3" s="1"/>
  <c r="N552" i="3" l="1"/>
  <c r="J553" i="3" l="1"/>
  <c r="M553" i="3" l="1"/>
  <c r="K553" i="3"/>
  <c r="L553" i="3" l="1"/>
  <c r="O553" i="3" s="1"/>
  <c r="N553" i="3" s="1"/>
  <c r="J554" i="3" l="1"/>
  <c r="M554" i="3" l="1"/>
  <c r="K554" i="3"/>
  <c r="L554" i="3" l="1"/>
  <c r="O554" i="3" s="1"/>
  <c r="N554" i="3" s="1"/>
  <c r="J555" i="3" l="1"/>
  <c r="K555" i="3" l="1"/>
  <c r="M555" i="3"/>
  <c r="L555" i="3" s="1"/>
  <c r="O555" i="3" s="1"/>
  <c r="N555" i="3" l="1"/>
  <c r="J556" i="3" l="1"/>
  <c r="K556" i="3" l="1"/>
  <c r="M556" i="3"/>
  <c r="L556" i="3" s="1"/>
  <c r="O556" i="3" s="1"/>
  <c r="N556" i="3" l="1"/>
  <c r="J557" i="3" l="1"/>
  <c r="M557" i="3" l="1"/>
  <c r="K557" i="3"/>
  <c r="L557" i="3" l="1"/>
  <c r="O557" i="3" s="1"/>
  <c r="N557" i="3" s="1"/>
  <c r="J558" i="3" l="1"/>
  <c r="M558" i="3" l="1"/>
  <c r="K558" i="3"/>
  <c r="L558" i="3" l="1"/>
  <c r="O558" i="3" s="1"/>
  <c r="N558" i="3" s="1"/>
  <c r="J559" i="3" l="1"/>
  <c r="K559" i="3" l="1"/>
  <c r="M559" i="3"/>
  <c r="L559" i="3" l="1"/>
  <c r="O559" i="3" s="1"/>
  <c r="N559" i="3" s="1"/>
  <c r="J560" i="3" l="1"/>
  <c r="M560" i="3" l="1"/>
  <c r="K560" i="3"/>
  <c r="L560" i="3" l="1"/>
  <c r="O560" i="3" s="1"/>
  <c r="N560" i="3" s="1"/>
  <c r="J561" i="3" l="1"/>
  <c r="M561" i="3" l="1"/>
  <c r="K561" i="3"/>
  <c r="L561" i="3" l="1"/>
  <c r="O561" i="3" s="1"/>
  <c r="N561" i="3" s="1"/>
  <c r="J562" i="3" l="1"/>
  <c r="K562" i="3" l="1"/>
  <c r="M562" i="3"/>
  <c r="L562" i="3" s="1"/>
  <c r="O562" i="3" s="1"/>
  <c r="N562" i="3" l="1"/>
  <c r="J563" i="3" l="1"/>
  <c r="K563" i="3" l="1"/>
  <c r="M563" i="3"/>
  <c r="L563" i="3" s="1"/>
  <c r="O563" i="3" s="1"/>
  <c r="N563" i="3" l="1"/>
  <c r="J564" i="3" l="1"/>
  <c r="M564" i="3" l="1"/>
  <c r="K564" i="3"/>
  <c r="L564" i="3" l="1"/>
  <c r="O564" i="3" s="1"/>
  <c r="N564" i="3" l="1"/>
  <c r="J565" i="3" l="1"/>
  <c r="M565" i="3" l="1"/>
  <c r="K565" i="3"/>
  <c r="L565" i="3" l="1"/>
  <c r="O565" i="3" s="1"/>
  <c r="N565" i="3" s="1"/>
  <c r="J566" i="3" l="1"/>
  <c r="K566" i="3" l="1"/>
  <c r="M566" i="3"/>
  <c r="L566" i="3" s="1"/>
  <c r="O566" i="3" s="1"/>
  <c r="N566" i="3" l="1"/>
  <c r="J567" i="3" l="1"/>
  <c r="M567" i="3" l="1"/>
  <c r="K567" i="3"/>
  <c r="L567" i="3" l="1"/>
  <c r="O567" i="3" s="1"/>
  <c r="N567" i="3" s="1"/>
  <c r="J568" i="3" l="1"/>
  <c r="M568" i="3" l="1"/>
  <c r="K568" i="3"/>
  <c r="L568" i="3" l="1"/>
  <c r="O568" i="3" s="1"/>
  <c r="N568" i="3" s="1"/>
  <c r="J569" i="3" l="1"/>
  <c r="M569" i="3" l="1"/>
  <c r="K569" i="3"/>
  <c r="L569" i="3" l="1"/>
  <c r="O569" i="3" s="1"/>
  <c r="N569" i="3" s="1"/>
  <c r="J570" i="3" l="1"/>
  <c r="K570" i="3" l="1"/>
  <c r="M570" i="3"/>
  <c r="L570" i="3" s="1"/>
  <c r="O570" i="3" s="1"/>
  <c r="N570" i="3" l="1"/>
  <c r="J571" i="3" l="1"/>
  <c r="K571" i="3" l="1"/>
  <c r="M571" i="3"/>
  <c r="L571" i="3" s="1"/>
  <c r="O571" i="3" s="1"/>
  <c r="N571" i="3" l="1"/>
  <c r="J572" i="3" l="1"/>
  <c r="M572" i="3" l="1"/>
  <c r="K572" i="3"/>
  <c r="L572" i="3" l="1"/>
  <c r="O572" i="3" s="1"/>
  <c r="N572" i="3" s="1"/>
  <c r="J573" i="3" l="1"/>
  <c r="M573" i="3" l="1"/>
  <c r="L573" i="3" s="1"/>
  <c r="O573" i="3" s="1"/>
  <c r="K573" i="3"/>
  <c r="N573" i="3" l="1"/>
  <c r="J574" i="3" l="1"/>
  <c r="K574" i="3" l="1"/>
  <c r="M574" i="3"/>
  <c r="L574" i="3" s="1"/>
  <c r="O574" i="3" s="1"/>
  <c r="N574" i="3" l="1"/>
  <c r="J575" i="3" l="1"/>
  <c r="M575" i="3" l="1"/>
  <c r="L575" i="3" s="1"/>
  <c r="O575" i="3" s="1"/>
  <c r="K575" i="3"/>
  <c r="N575" i="3" l="1"/>
  <c r="J576" i="3" l="1"/>
  <c r="M576" i="3" l="1"/>
  <c r="K576" i="3"/>
  <c r="L576" i="3" l="1"/>
  <c r="O576" i="3" s="1"/>
  <c r="N576" i="3" s="1"/>
  <c r="J577" i="3" l="1"/>
  <c r="M577" i="3" l="1"/>
  <c r="L577" i="3" s="1"/>
  <c r="O577" i="3" s="1"/>
  <c r="K577" i="3"/>
  <c r="N577" i="3" l="1"/>
  <c r="J578" i="3" l="1"/>
  <c r="K578" i="3" l="1"/>
  <c r="M578" i="3"/>
  <c r="L578" i="3" s="1"/>
  <c r="O578" i="3" s="1"/>
  <c r="N578" i="3" l="1"/>
  <c r="J579" i="3" l="1"/>
  <c r="K579" i="3" l="1"/>
  <c r="M579" i="3"/>
  <c r="L579" i="3" s="1"/>
  <c r="O579" i="3" s="1"/>
  <c r="N579" i="3" l="1"/>
  <c r="J580" i="3" l="1"/>
  <c r="M580" i="3" l="1"/>
  <c r="K580" i="3"/>
  <c r="L580" i="3" l="1"/>
  <c r="O580" i="3" s="1"/>
  <c r="N580" i="3" s="1"/>
  <c r="J581" i="3" l="1"/>
  <c r="M581" i="3" l="1"/>
  <c r="K581" i="3"/>
  <c r="L581" i="3" l="1"/>
  <c r="O581" i="3" s="1"/>
  <c r="N581" i="3" s="1"/>
  <c r="J582" i="3" l="1"/>
  <c r="K582" i="3" l="1"/>
  <c r="M582" i="3"/>
  <c r="L582" i="3" s="1"/>
  <c r="O582" i="3" s="1"/>
  <c r="N582" i="3" l="1"/>
  <c r="J583" i="3" l="1"/>
  <c r="M583" i="3" l="1"/>
  <c r="K583" i="3"/>
  <c r="L583" i="3" l="1"/>
  <c r="O583" i="3" s="1"/>
  <c r="N583" i="3" s="1"/>
  <c r="J584" i="3" l="1"/>
  <c r="M584" i="3" l="1"/>
  <c r="K584" i="3"/>
  <c r="L584" i="3" l="1"/>
  <c r="O584" i="3" s="1"/>
  <c r="N584" i="3" s="1"/>
  <c r="J585" i="3" l="1"/>
  <c r="K585" i="3" l="1"/>
  <c r="M585" i="3"/>
  <c r="L585" i="3" s="1"/>
  <c r="O585" i="3" s="1"/>
  <c r="N585" i="3" l="1"/>
  <c r="J586" i="3" l="1"/>
  <c r="K586" i="3" l="1"/>
  <c r="M586" i="3"/>
  <c r="L586" i="3" s="1"/>
  <c r="O586" i="3" s="1"/>
  <c r="N586" i="3" l="1"/>
  <c r="J587" i="3" l="1"/>
  <c r="K587" i="3" l="1"/>
  <c r="M587" i="3"/>
  <c r="L587" i="3" s="1"/>
  <c r="O587" i="3" s="1"/>
  <c r="N587" i="3" l="1"/>
  <c r="J588" i="3" l="1"/>
  <c r="M588" i="3" l="1"/>
  <c r="K588" i="3"/>
  <c r="L588" i="3" l="1"/>
  <c r="O588" i="3" s="1"/>
  <c r="N588" i="3" s="1"/>
  <c r="J589" i="3" l="1"/>
  <c r="M589" i="3" l="1"/>
  <c r="K589" i="3"/>
  <c r="L589" i="3" l="1"/>
  <c r="O589" i="3" s="1"/>
  <c r="N589" i="3" s="1"/>
  <c r="J590" i="3" l="1"/>
  <c r="K590" i="3" l="1"/>
  <c r="M590" i="3"/>
  <c r="L590" i="3" s="1"/>
  <c r="O590" i="3" s="1"/>
  <c r="N590" i="3" l="1"/>
  <c r="J591" i="3" l="1"/>
  <c r="M591" i="3" l="1"/>
  <c r="K591" i="3"/>
  <c r="L591" i="3" l="1"/>
  <c r="O591" i="3" s="1"/>
  <c r="N591" i="3" s="1"/>
  <c r="J592" i="3" l="1"/>
  <c r="M592" i="3" l="1"/>
  <c r="K592" i="3"/>
  <c r="L592" i="3" l="1"/>
  <c r="O592" i="3" s="1"/>
  <c r="N592" i="3" s="1"/>
  <c r="J593" i="3" l="1"/>
  <c r="K593" i="3" l="1"/>
  <c r="M593" i="3"/>
  <c r="L593" i="3" s="1"/>
  <c r="O593" i="3" s="1"/>
  <c r="N593" i="3" l="1"/>
  <c r="J594" i="3" l="1"/>
  <c r="K594" i="3" l="1"/>
  <c r="M594" i="3"/>
  <c r="L594" i="3" l="1"/>
  <c r="O594" i="3" s="1"/>
  <c r="N594" i="3" s="1"/>
  <c r="J595" i="3" l="1"/>
  <c r="K595" i="3" l="1"/>
  <c r="M595" i="3"/>
  <c r="L595" i="3" s="1"/>
  <c r="O595" i="3" s="1"/>
  <c r="N595" i="3" l="1"/>
  <c r="J596" i="3" l="1"/>
  <c r="M596" i="3" l="1"/>
  <c r="K596" i="3"/>
  <c r="L596" i="3" l="1"/>
  <c r="O596" i="3" s="1"/>
  <c r="N596" i="3" s="1"/>
  <c r="J597" i="3" l="1"/>
  <c r="M597" i="3" l="1"/>
  <c r="K597" i="3"/>
  <c r="L597" i="3" l="1"/>
  <c r="O597" i="3" s="1"/>
  <c r="N597" i="3" s="1"/>
  <c r="J598" i="3" l="1"/>
  <c r="K598" i="3" l="1"/>
  <c r="M598" i="3"/>
  <c r="L598" i="3" s="1"/>
  <c r="O598" i="3" s="1"/>
  <c r="N598" i="3" l="1"/>
  <c r="J599" i="3" l="1"/>
  <c r="M599" i="3" l="1"/>
  <c r="K599" i="3"/>
  <c r="L599" i="3" l="1"/>
  <c r="O599" i="3" s="1"/>
  <c r="N599" i="3" s="1"/>
  <c r="J600" i="3" l="1"/>
  <c r="M600" i="3" l="1"/>
  <c r="K600" i="3"/>
  <c r="L600" i="3" l="1"/>
  <c r="O600" i="3" s="1"/>
  <c r="N600" i="3" s="1"/>
  <c r="J601" i="3" l="1"/>
  <c r="M601" i="3" l="1"/>
  <c r="K601" i="3"/>
  <c r="L601" i="3" l="1"/>
  <c r="O601" i="3" s="1"/>
  <c r="N601" i="3" s="1"/>
  <c r="J602" i="3" l="1"/>
  <c r="K602" i="3" l="1"/>
  <c r="M602" i="3"/>
  <c r="L602" i="3" s="1"/>
  <c r="O602" i="3" s="1"/>
  <c r="N602" i="3" l="1"/>
  <c r="J603" i="3" l="1"/>
  <c r="K603" i="3" l="1"/>
  <c r="M603" i="3"/>
  <c r="L603" i="3" s="1"/>
  <c r="O603" i="3" s="1"/>
  <c r="N603" i="3" s="1"/>
  <c r="A1" i="3" l="1"/>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l="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C34" i="2"/>
  <c r="C2" i="3"/>
  <c r="B3" i="3" l="1"/>
  <c r="I34" i="2"/>
  <c r="A35" i="2" s="1"/>
  <c r="C35" i="2" s="1"/>
  <c r="B4" i="3" l="1"/>
  <c r="C7" i="2"/>
  <c r="C1" i="3" s="1"/>
  <c r="A2" i="3"/>
  <c r="G3" i="3"/>
  <c r="E4" i="3" l="1"/>
  <c r="C4" i="3"/>
  <c r="B35" i="2"/>
  <c r="D35" i="2" l="1"/>
  <c r="D4" i="3"/>
  <c r="F35" i="2"/>
  <c r="G4" i="3" l="1"/>
  <c r="G35" i="2"/>
  <c r="F4" i="3" l="1"/>
  <c r="I35" i="2" l="1"/>
  <c r="A36" i="2" s="1"/>
  <c r="C36" i="2" s="1"/>
  <c r="B5" i="3" l="1"/>
  <c r="E5" i="3" s="1"/>
  <c r="B36" i="2"/>
  <c r="D36" i="2" l="1"/>
  <c r="C5" i="3"/>
  <c r="F36" i="2" l="1"/>
  <c r="G36" i="2" s="1"/>
  <c r="D5" i="3"/>
  <c r="G5" i="3" s="1"/>
  <c r="H36" i="2" l="1"/>
  <c r="F5" i="3"/>
  <c r="I36" i="2"/>
  <c r="A37" i="2" s="1"/>
  <c r="C37" i="2" l="1"/>
  <c r="B6" i="3" s="1"/>
  <c r="B37" i="2"/>
  <c r="E6" i="3" l="1"/>
  <c r="D37" i="2" s="1"/>
  <c r="C6" i="3"/>
  <c r="F37" i="2" s="1"/>
  <c r="G37" i="2" s="1"/>
  <c r="D6" i="3" l="1"/>
  <c r="G6" i="3" s="1"/>
  <c r="F6" i="3" s="1"/>
  <c r="H37" i="2"/>
  <c r="I37" i="2" l="1"/>
  <c r="A38" i="2" s="1"/>
  <c r="C38" i="2" s="1"/>
  <c r="B7" i="3" s="1"/>
  <c r="B38" i="2" l="1"/>
  <c r="E7" i="3"/>
  <c r="D38" i="2" s="1"/>
  <c r="C7" i="3"/>
  <c r="F38" i="2" s="1"/>
  <c r="D7" i="3" l="1"/>
  <c r="G7" i="3" s="1"/>
  <c r="I38" i="2" s="1"/>
  <c r="A39" i="2" s="1"/>
  <c r="C39" i="2" s="1"/>
  <c r="G38" i="2"/>
  <c r="H38" i="2"/>
  <c r="H35" i="2"/>
  <c r="F7" i="3" l="1"/>
  <c r="B8" i="3"/>
  <c r="B39" i="2"/>
  <c r="E8" i="3" l="1"/>
  <c r="C8" i="3"/>
  <c r="D39" i="2" l="1"/>
  <c r="D8" i="3"/>
  <c r="G8" i="3" s="1"/>
  <c r="F39" i="2"/>
  <c r="G39" i="2" s="1"/>
  <c r="H39" i="2" l="1"/>
  <c r="F8" i="3"/>
  <c r="I39" i="2"/>
  <c r="A40" i="2" s="1"/>
  <c r="C40" i="2" s="1"/>
  <c r="B9" i="3" l="1"/>
  <c r="B40" i="2"/>
  <c r="E9" i="3" l="1"/>
  <c r="C9" i="3"/>
  <c r="D40" i="2" l="1"/>
  <c r="D9" i="3"/>
  <c r="G9" i="3" s="1"/>
  <c r="F40" i="2"/>
  <c r="G40" i="2" s="1"/>
  <c r="H40" i="2" l="1"/>
  <c r="F9" i="3"/>
  <c r="I40" i="2"/>
  <c r="A41" i="2" s="1"/>
  <c r="C41" i="2" s="1"/>
  <c r="B10" i="3" l="1"/>
  <c r="B41" i="2"/>
  <c r="E10" i="3" l="1"/>
  <c r="C10" i="3"/>
  <c r="D41" i="2" l="1"/>
  <c r="D10" i="3"/>
  <c r="G10" i="3" s="1"/>
  <c r="F41" i="2"/>
  <c r="G41" i="2" s="1"/>
  <c r="H41" i="2" l="1"/>
  <c r="F10" i="3"/>
  <c r="I41" i="2"/>
  <c r="A42" i="2" s="1"/>
  <c r="C42" i="2" s="1"/>
  <c r="B11" i="3" l="1"/>
  <c r="B42" i="2"/>
  <c r="E11" i="3" l="1"/>
  <c r="C11" i="3"/>
  <c r="D42" i="2" l="1"/>
  <c r="D11" i="3"/>
  <c r="G11" i="3" s="1"/>
  <c r="F42" i="2"/>
  <c r="G42" i="2" s="1"/>
  <c r="H42" i="2" l="1"/>
  <c r="F11" i="3"/>
  <c r="I42" i="2"/>
  <c r="A43" i="2" s="1"/>
  <c r="C43" i="2" s="1"/>
  <c r="B12" i="3" l="1"/>
  <c r="B43" i="2"/>
  <c r="E12" i="3" l="1"/>
  <c r="C12" i="3"/>
  <c r="D43" i="2" l="1"/>
  <c r="D12" i="3"/>
  <c r="G12" i="3" s="1"/>
  <c r="F43" i="2"/>
  <c r="G43" i="2" s="1"/>
  <c r="H43" i="2" l="1"/>
  <c r="I43" i="2"/>
  <c r="A44" i="2" s="1"/>
  <c r="C44" i="2" s="1"/>
  <c r="F12" i="3"/>
  <c r="B13" i="3" l="1"/>
  <c r="B44" i="2"/>
  <c r="E13" i="3" l="1"/>
  <c r="C13" i="3"/>
  <c r="D44" i="2" l="1"/>
  <c r="D13" i="3"/>
  <c r="G13" i="3" s="1"/>
  <c r="F44" i="2"/>
  <c r="G44" i="2" s="1"/>
  <c r="H44" i="2" l="1"/>
  <c r="F13" i="3"/>
  <c r="I44" i="2"/>
  <c r="A45" i="2" s="1"/>
  <c r="C45" i="2" s="1"/>
  <c r="B45" i="2" l="1"/>
  <c r="B14" i="3"/>
  <c r="E14" i="3" l="1"/>
  <c r="C14" i="3"/>
  <c r="D45" i="2" l="1"/>
  <c r="D14" i="3"/>
  <c r="G14" i="3" s="1"/>
  <c r="F45" i="2"/>
  <c r="G45" i="2" s="1"/>
  <c r="H45" i="2" l="1"/>
  <c r="F14" i="3"/>
  <c r="I45" i="2"/>
  <c r="A46" i="2" s="1"/>
  <c r="C46" i="2" s="1"/>
  <c r="B15" i="3" l="1"/>
  <c r="B46" i="2"/>
  <c r="E15" i="3" l="1"/>
  <c r="C15" i="3"/>
  <c r="D46" i="2" l="1"/>
  <c r="D15" i="3"/>
  <c r="G15" i="3" s="1"/>
  <c r="F46" i="2"/>
  <c r="G46" i="2" s="1"/>
  <c r="H46" i="2" l="1"/>
  <c r="F15" i="3"/>
  <c r="I46" i="2"/>
  <c r="A47" i="2" s="1"/>
  <c r="C47" i="2" s="1"/>
  <c r="B16" i="3" l="1"/>
  <c r="B47" i="2"/>
  <c r="E16" i="3" l="1"/>
  <c r="C16" i="3"/>
  <c r="D47" i="2" l="1"/>
  <c r="D16" i="3"/>
  <c r="G16" i="3" s="1"/>
  <c r="F47" i="2"/>
  <c r="G47" i="2" s="1"/>
  <c r="H47" i="2" l="1"/>
  <c r="I47" i="2"/>
  <c r="A48" i="2" s="1"/>
  <c r="C48" i="2" s="1"/>
  <c r="F16" i="3"/>
  <c r="B17" i="3" l="1"/>
  <c r="B48" i="2"/>
  <c r="E17" i="3" l="1"/>
  <c r="C17" i="3"/>
  <c r="D48" i="2" l="1"/>
  <c r="D17" i="3"/>
  <c r="G17" i="3" s="1"/>
  <c r="F48" i="2"/>
  <c r="G48" i="2" s="1"/>
  <c r="H48" i="2" l="1"/>
  <c r="F17" i="3"/>
  <c r="I48" i="2"/>
  <c r="A49" i="2" s="1"/>
  <c r="C49" i="2" s="1"/>
  <c r="B18" i="3" l="1"/>
  <c r="B49" i="2"/>
  <c r="E18" i="3" l="1"/>
  <c r="C18" i="3"/>
  <c r="D49" i="2" l="1"/>
  <c r="D18" i="3"/>
  <c r="G18" i="3" s="1"/>
  <c r="F49" i="2"/>
  <c r="G49" i="2" s="1"/>
  <c r="H49" i="2" l="1"/>
  <c r="I49" i="2"/>
  <c r="A50" i="2" s="1"/>
  <c r="C50" i="2" s="1"/>
  <c r="F18" i="3"/>
  <c r="B19" i="3" l="1"/>
  <c r="B50" i="2"/>
  <c r="E19" i="3" l="1"/>
  <c r="C19" i="3"/>
  <c r="D50" i="2" l="1"/>
  <c r="D19" i="3"/>
  <c r="G19" i="3" s="1"/>
  <c r="F50" i="2"/>
  <c r="G50" i="2" s="1"/>
  <c r="H50" i="2" l="1"/>
  <c r="F19" i="3"/>
  <c r="I50" i="2"/>
  <c r="A51" i="2" s="1"/>
  <c r="C51" i="2" s="1"/>
  <c r="B20" i="3" l="1"/>
  <c r="B51" i="2"/>
  <c r="E20" i="3" l="1"/>
  <c r="C20" i="3"/>
  <c r="D51" i="2" l="1"/>
  <c r="D20" i="3"/>
  <c r="G20" i="3" s="1"/>
  <c r="F51" i="2"/>
  <c r="G51" i="2" s="1"/>
  <c r="H51" i="2" l="1"/>
  <c r="I51" i="2"/>
  <c r="A52" i="2" s="1"/>
  <c r="C52" i="2" s="1"/>
  <c r="F20" i="3"/>
  <c r="B21" i="3" l="1"/>
  <c r="B52" i="2"/>
  <c r="E21" i="3" l="1"/>
  <c r="C21" i="3"/>
  <c r="D52" i="2" l="1"/>
  <c r="D21" i="3"/>
  <c r="G21" i="3" s="1"/>
  <c r="F52" i="2"/>
  <c r="G52" i="2" s="1"/>
  <c r="H52" i="2" l="1"/>
  <c r="F21" i="3"/>
  <c r="I52" i="2"/>
  <c r="A53" i="2" s="1"/>
  <c r="C53" i="2" s="1"/>
  <c r="B22" i="3" l="1"/>
  <c r="B53" i="2"/>
  <c r="E22" i="3" l="1"/>
  <c r="C22" i="3"/>
  <c r="D53" i="2" l="1"/>
  <c r="D22" i="3"/>
  <c r="G22" i="3" s="1"/>
  <c r="F53" i="2"/>
  <c r="G53" i="2" s="1"/>
  <c r="H53" i="2" l="1"/>
  <c r="I53" i="2"/>
  <c r="A54" i="2" s="1"/>
  <c r="C54" i="2" s="1"/>
  <c r="F22" i="3"/>
  <c r="B23" i="3" l="1"/>
  <c r="B54" i="2"/>
  <c r="E23" i="3" l="1"/>
  <c r="C23" i="3"/>
  <c r="D54" i="2" l="1"/>
  <c r="D23" i="3"/>
  <c r="G23" i="3" s="1"/>
  <c r="F54" i="2"/>
  <c r="G54" i="2" s="1"/>
  <c r="H54" i="2" l="1"/>
  <c r="F23" i="3"/>
  <c r="I54" i="2"/>
  <c r="A55" i="2" s="1"/>
  <c r="C55" i="2" s="1"/>
  <c r="B24" i="3" l="1"/>
  <c r="B55" i="2"/>
  <c r="E24" i="3" l="1"/>
  <c r="C24" i="3"/>
  <c r="D55" i="2" l="1"/>
  <c r="D24" i="3"/>
  <c r="G24" i="3" s="1"/>
  <c r="F55" i="2"/>
  <c r="G55" i="2" s="1"/>
  <c r="H55" i="2" l="1"/>
  <c r="F24" i="3"/>
  <c r="I55" i="2"/>
  <c r="A56" i="2" s="1"/>
  <c r="C56" i="2" s="1"/>
  <c r="B25" i="3" l="1"/>
  <c r="B56" i="2"/>
  <c r="E25" i="3" l="1"/>
  <c r="C25" i="3"/>
  <c r="D56" i="2" l="1"/>
  <c r="D25" i="3"/>
  <c r="G25" i="3" s="1"/>
  <c r="F56" i="2"/>
  <c r="G56" i="2" s="1"/>
  <c r="H56" i="2" l="1"/>
  <c r="F25" i="3"/>
  <c r="I56" i="2"/>
  <c r="A57" i="2" s="1"/>
  <c r="C57" i="2" s="1"/>
  <c r="B26" i="3" l="1"/>
  <c r="B57" i="2"/>
  <c r="E26" i="3" l="1"/>
  <c r="C26" i="3"/>
  <c r="D57" i="2" l="1"/>
  <c r="D26" i="3"/>
  <c r="G26" i="3" s="1"/>
  <c r="F57" i="2"/>
  <c r="G57" i="2" s="1"/>
  <c r="H57" i="2" l="1"/>
  <c r="F26" i="3"/>
  <c r="I57" i="2"/>
  <c r="A58" i="2" s="1"/>
  <c r="C58" i="2" s="1"/>
  <c r="B27" i="3" l="1"/>
  <c r="B58" i="2"/>
  <c r="E27" i="3" l="1"/>
  <c r="C27" i="3"/>
  <c r="D58" i="2" l="1"/>
  <c r="D27" i="3"/>
  <c r="G27" i="3" s="1"/>
  <c r="F58" i="2"/>
  <c r="G58" i="2" s="1"/>
  <c r="H58" i="2" l="1"/>
  <c r="F27" i="3"/>
  <c r="I58" i="2"/>
  <c r="A59" i="2" s="1"/>
  <c r="C59" i="2" s="1"/>
  <c r="B28" i="3" l="1"/>
  <c r="B59" i="2"/>
  <c r="E28" i="3" l="1"/>
  <c r="C28" i="3"/>
  <c r="D59" i="2" l="1"/>
  <c r="D28" i="3"/>
  <c r="G28" i="3" s="1"/>
  <c r="F59" i="2"/>
  <c r="G59" i="2" s="1"/>
  <c r="H59" i="2" l="1"/>
  <c r="F28" i="3"/>
  <c r="I59" i="2"/>
  <c r="A60" i="2" s="1"/>
  <c r="C60" i="2" s="1"/>
  <c r="B29" i="3" l="1"/>
  <c r="B60" i="2"/>
  <c r="E29" i="3" l="1"/>
  <c r="C29" i="3"/>
  <c r="D60" i="2" l="1"/>
  <c r="D29" i="3"/>
  <c r="G29" i="3" s="1"/>
  <c r="F60" i="2"/>
  <c r="G60" i="2" s="1"/>
  <c r="H60" i="2" l="1"/>
  <c r="F29" i="3"/>
  <c r="I60" i="2"/>
  <c r="A61" i="2" s="1"/>
  <c r="C61" i="2" s="1"/>
  <c r="B30" i="3" l="1"/>
  <c r="B61" i="2"/>
  <c r="E30" i="3" l="1"/>
  <c r="C30" i="3"/>
  <c r="D61" i="2" l="1"/>
  <c r="D30" i="3"/>
  <c r="G30" i="3" s="1"/>
  <c r="F61" i="2"/>
  <c r="G61" i="2" s="1"/>
  <c r="H61" i="2" l="1"/>
  <c r="F30" i="3"/>
  <c r="I61" i="2"/>
  <c r="A62" i="2" s="1"/>
  <c r="C62" i="2" s="1"/>
  <c r="B31" i="3" l="1"/>
  <c r="B62" i="2"/>
  <c r="E31" i="3" l="1"/>
  <c r="C31" i="3"/>
  <c r="D62" i="2" l="1"/>
  <c r="D31" i="3"/>
  <c r="G31" i="3" s="1"/>
  <c r="F62" i="2"/>
  <c r="G62" i="2" s="1"/>
  <c r="H62" i="2" l="1"/>
  <c r="F31" i="3"/>
  <c r="I62" i="2"/>
  <c r="A63" i="2" s="1"/>
  <c r="C63" i="2" s="1"/>
  <c r="B63" i="2" l="1"/>
  <c r="B32" i="3"/>
  <c r="E32" i="3" l="1"/>
  <c r="C32" i="3"/>
  <c r="D63" i="2" l="1"/>
  <c r="D32" i="3"/>
  <c r="G32" i="3" s="1"/>
  <c r="F63" i="2"/>
  <c r="G63" i="2" s="1"/>
  <c r="H63" i="2" l="1"/>
  <c r="F32" i="3"/>
  <c r="I63" i="2"/>
  <c r="A64" i="2" s="1"/>
  <c r="C64" i="2" s="1"/>
  <c r="B33" i="3" l="1"/>
  <c r="B64" i="2"/>
  <c r="E33" i="3" l="1"/>
  <c r="C33" i="3"/>
  <c r="D64" i="2" l="1"/>
  <c r="D33" i="3"/>
  <c r="G33" i="3" s="1"/>
  <c r="F64" i="2"/>
  <c r="G64" i="2" s="1"/>
  <c r="H64" i="2" l="1"/>
  <c r="F33" i="3"/>
  <c r="I64" i="2"/>
  <c r="A65" i="2" s="1"/>
  <c r="C65" i="2" s="1"/>
  <c r="B34" i="3" l="1"/>
  <c r="B65" i="2"/>
  <c r="E34" i="3" l="1"/>
  <c r="C34" i="3"/>
  <c r="D65" i="2" l="1"/>
  <c r="D34" i="3"/>
  <c r="G34" i="3" s="1"/>
  <c r="F65" i="2"/>
  <c r="G65" i="2" s="1"/>
  <c r="H65" i="2" l="1"/>
  <c r="F34" i="3"/>
  <c r="I65" i="2"/>
  <c r="A66" i="2" s="1"/>
  <c r="C66" i="2" s="1"/>
  <c r="B35" i="3" l="1"/>
  <c r="B66" i="2"/>
  <c r="E35" i="3" l="1"/>
  <c r="C35" i="3"/>
  <c r="D66" i="2" l="1"/>
  <c r="D35" i="3"/>
  <c r="G35" i="3" s="1"/>
  <c r="F66" i="2"/>
  <c r="G66" i="2" s="1"/>
  <c r="H66" i="2" l="1"/>
  <c r="I66" i="2"/>
  <c r="A67" i="2" s="1"/>
  <c r="C67" i="2" s="1"/>
  <c r="F35" i="3"/>
  <c r="B67" i="2" l="1"/>
  <c r="B36" i="3"/>
  <c r="E36" i="3" l="1"/>
  <c r="C36" i="3"/>
  <c r="D67" i="2" l="1"/>
  <c r="D36" i="3"/>
  <c r="G36" i="3" s="1"/>
  <c r="F67" i="2"/>
  <c r="G67" i="2" s="1"/>
  <c r="H67" i="2" l="1"/>
  <c r="F36" i="3"/>
  <c r="I67" i="2"/>
  <c r="A68" i="2" s="1"/>
  <c r="C68" i="2" s="1"/>
  <c r="B68" i="2" l="1"/>
  <c r="B37" i="3"/>
  <c r="E37" i="3" l="1"/>
  <c r="C37" i="3"/>
  <c r="D68" i="2" l="1"/>
  <c r="D37" i="3"/>
  <c r="G37" i="3" s="1"/>
  <c r="F68" i="2"/>
  <c r="G68" i="2" s="1"/>
  <c r="H68" i="2" l="1"/>
  <c r="F37" i="3"/>
  <c r="I68" i="2"/>
  <c r="A69" i="2" s="1"/>
  <c r="C69" i="2" s="1"/>
  <c r="B38" i="3" l="1"/>
  <c r="B69" i="2"/>
  <c r="E38" i="3" l="1"/>
  <c r="C38" i="3"/>
  <c r="D69" i="2" l="1"/>
  <c r="D38" i="3"/>
  <c r="G38" i="3" s="1"/>
  <c r="F69" i="2"/>
  <c r="G69" i="2" s="1"/>
  <c r="H69" i="2" l="1"/>
  <c r="F38" i="3"/>
  <c r="I69" i="2"/>
  <c r="A70" i="2" s="1"/>
  <c r="C70" i="2" s="1"/>
  <c r="B70" i="2" l="1"/>
  <c r="B39" i="3"/>
  <c r="E39" i="3" l="1"/>
  <c r="C39" i="3"/>
  <c r="D70" i="2" l="1"/>
  <c r="D39" i="3"/>
  <c r="G39" i="3" s="1"/>
  <c r="F70" i="2"/>
  <c r="G70" i="2" s="1"/>
  <c r="H70" i="2" l="1"/>
  <c r="F39" i="3"/>
  <c r="I70" i="2"/>
  <c r="A71" i="2" s="1"/>
  <c r="C71" i="2" s="1"/>
  <c r="B71" i="2" l="1"/>
  <c r="B40" i="3"/>
  <c r="E40" i="3" l="1"/>
  <c r="C40" i="3"/>
  <c r="D71" i="2" l="1"/>
  <c r="D40" i="3"/>
  <c r="G40" i="3" s="1"/>
  <c r="F71" i="2"/>
  <c r="G71" i="2" s="1"/>
  <c r="H71" i="2" l="1"/>
  <c r="F40" i="3"/>
  <c r="I71" i="2"/>
  <c r="A72" i="2" s="1"/>
  <c r="C72" i="2" s="1"/>
  <c r="B41" i="3" l="1"/>
  <c r="B72" i="2"/>
  <c r="E41" i="3" l="1"/>
  <c r="C41" i="3"/>
  <c r="D72" i="2" l="1"/>
  <c r="D41" i="3"/>
  <c r="G41" i="3" s="1"/>
  <c r="F72" i="2"/>
  <c r="G72" i="2" s="1"/>
  <c r="H72" i="2" l="1"/>
  <c r="F41" i="3"/>
  <c r="I72" i="2"/>
  <c r="A73" i="2" s="1"/>
  <c r="C73" i="2" s="1"/>
  <c r="B42" i="3" l="1"/>
  <c r="B73" i="2"/>
  <c r="E42" i="3" l="1"/>
  <c r="C42" i="3"/>
  <c r="D73" i="2" l="1"/>
  <c r="D42" i="3"/>
  <c r="G42" i="3" s="1"/>
  <c r="F73" i="2"/>
  <c r="G73" i="2" s="1"/>
  <c r="H73" i="2" l="1"/>
  <c r="F42" i="3"/>
  <c r="I73" i="2"/>
  <c r="A74" i="2" s="1"/>
  <c r="C74" i="2" s="1"/>
  <c r="B43" i="3" l="1"/>
  <c r="B74" i="2"/>
  <c r="E43" i="3" l="1"/>
  <c r="C43" i="3"/>
  <c r="D74" i="2" l="1"/>
  <c r="D43" i="3"/>
  <c r="G43" i="3" s="1"/>
  <c r="F74" i="2"/>
  <c r="G74" i="2" s="1"/>
  <c r="H74" i="2" l="1"/>
  <c r="F43" i="3"/>
  <c r="I74" i="2"/>
  <c r="A75" i="2" s="1"/>
  <c r="C75" i="2" s="1"/>
  <c r="B75" i="2" l="1"/>
  <c r="B44" i="3"/>
  <c r="E44" i="3" l="1"/>
  <c r="C44" i="3"/>
  <c r="D75" i="2" l="1"/>
  <c r="D44" i="3"/>
  <c r="G44" i="3" s="1"/>
  <c r="F75" i="2"/>
  <c r="G75" i="2" s="1"/>
  <c r="H75" i="2" l="1"/>
  <c r="F44" i="3"/>
  <c r="I75" i="2"/>
  <c r="A76" i="2" s="1"/>
  <c r="C76" i="2" s="1"/>
  <c r="B76" i="2" l="1"/>
  <c r="B45" i="3"/>
  <c r="E45" i="3" l="1"/>
  <c r="C45" i="3"/>
  <c r="D76" i="2" l="1"/>
  <c r="D45" i="3"/>
  <c r="G45" i="3" s="1"/>
  <c r="F76" i="2"/>
  <c r="G76" i="2" s="1"/>
  <c r="H76" i="2" l="1"/>
  <c r="F45" i="3"/>
  <c r="I76" i="2"/>
  <c r="A77" i="2" s="1"/>
  <c r="C77" i="2" s="1"/>
  <c r="B46" i="3" l="1"/>
  <c r="B77" i="2"/>
  <c r="E46" i="3" l="1"/>
  <c r="C46" i="3"/>
  <c r="D77" i="2" l="1"/>
  <c r="D46" i="3"/>
  <c r="G46" i="3" s="1"/>
  <c r="F77" i="2"/>
  <c r="G77" i="2" s="1"/>
  <c r="H77" i="2" l="1"/>
  <c r="F46" i="3"/>
  <c r="I77" i="2"/>
  <c r="A78" i="2" s="1"/>
  <c r="C78" i="2" s="1"/>
  <c r="B47" i="3" l="1"/>
  <c r="B78" i="2"/>
  <c r="E47" i="3" l="1"/>
  <c r="C47" i="3"/>
  <c r="D78" i="2" l="1"/>
  <c r="D47" i="3"/>
  <c r="G47" i="3" s="1"/>
  <c r="F78" i="2"/>
  <c r="G78" i="2" s="1"/>
  <c r="H78" i="2" l="1"/>
  <c r="F47" i="3"/>
  <c r="I78" i="2"/>
  <c r="A79" i="2" s="1"/>
  <c r="C79" i="2" s="1"/>
  <c r="B48" i="3" l="1"/>
  <c r="B79" i="2"/>
  <c r="E48" i="3" l="1"/>
  <c r="C48" i="3"/>
  <c r="D79" i="2" l="1"/>
  <c r="D48" i="3"/>
  <c r="G48" i="3" s="1"/>
  <c r="F79" i="2"/>
  <c r="G79" i="2" s="1"/>
  <c r="H79" i="2" l="1"/>
  <c r="F48" i="3"/>
  <c r="I79" i="2"/>
  <c r="A80" i="2" s="1"/>
  <c r="C80" i="2" s="1"/>
  <c r="B49" i="3" l="1"/>
  <c r="B80" i="2"/>
  <c r="E49" i="3" l="1"/>
  <c r="C49" i="3"/>
  <c r="D80" i="2" l="1"/>
  <c r="D49" i="3"/>
  <c r="G49" i="3" s="1"/>
  <c r="F80" i="2"/>
  <c r="G80" i="2" s="1"/>
  <c r="H80" i="2" l="1"/>
  <c r="F49" i="3"/>
  <c r="I80" i="2"/>
  <c r="A81" i="2" s="1"/>
  <c r="C81" i="2" s="1"/>
  <c r="B50" i="3" l="1"/>
  <c r="B81" i="2"/>
  <c r="E50" i="3" l="1"/>
  <c r="C50" i="3"/>
  <c r="D81" i="2" l="1"/>
  <c r="D50" i="3"/>
  <c r="G50" i="3" s="1"/>
  <c r="F81" i="2"/>
  <c r="G81" i="2" s="1"/>
  <c r="H81" i="2" l="1"/>
  <c r="F50" i="3"/>
  <c r="I81" i="2"/>
  <c r="A82" i="2" s="1"/>
  <c r="C82" i="2" s="1"/>
  <c r="B51" i="3" l="1"/>
  <c r="B82" i="2"/>
  <c r="E51" i="3" l="1"/>
  <c r="C51" i="3"/>
  <c r="D82" i="2" l="1"/>
  <c r="D51" i="3"/>
  <c r="G51" i="3" s="1"/>
  <c r="F82" i="2"/>
  <c r="G82" i="2" s="1"/>
  <c r="H82" i="2" l="1"/>
  <c r="F51" i="3"/>
  <c r="I82" i="2"/>
  <c r="A83" i="2" s="1"/>
  <c r="C83" i="2" s="1"/>
  <c r="B83" i="2" l="1"/>
  <c r="B52" i="3"/>
  <c r="E52" i="3" l="1"/>
  <c r="C52" i="3"/>
  <c r="D83" i="2" l="1"/>
  <c r="D52" i="3"/>
  <c r="G52" i="3" s="1"/>
  <c r="F83" i="2"/>
  <c r="G83" i="2" s="1"/>
  <c r="H83" i="2" l="1"/>
  <c r="F52" i="3"/>
  <c r="I83" i="2"/>
  <c r="A84" i="2" s="1"/>
  <c r="C84" i="2" s="1"/>
  <c r="B53" i="3" l="1"/>
  <c r="B84" i="2"/>
  <c r="E53" i="3" l="1"/>
  <c r="C53" i="3"/>
  <c r="D84" i="2" l="1"/>
  <c r="D53" i="3"/>
  <c r="G53" i="3" s="1"/>
  <c r="F84" i="2"/>
  <c r="G84" i="2" s="1"/>
  <c r="H84" i="2" l="1"/>
  <c r="F53" i="3"/>
  <c r="I84" i="2"/>
  <c r="A85" i="2" s="1"/>
  <c r="C85" i="2" s="1"/>
  <c r="B85" i="2" l="1"/>
  <c r="B54" i="3"/>
  <c r="E54" i="3" l="1"/>
  <c r="C54" i="3"/>
  <c r="D85" i="2" l="1"/>
  <c r="D54" i="3"/>
  <c r="G54" i="3" s="1"/>
  <c r="F85" i="2"/>
  <c r="G85" i="2" s="1"/>
  <c r="H85" i="2" l="1"/>
  <c r="F54" i="3"/>
  <c r="I85" i="2"/>
  <c r="A86" i="2" s="1"/>
  <c r="C86" i="2" s="1"/>
  <c r="B55" i="3" l="1"/>
  <c r="B86" i="2"/>
  <c r="E55" i="3" l="1"/>
  <c r="C55" i="3"/>
  <c r="D86" i="2" l="1"/>
  <c r="D55" i="3"/>
  <c r="G55" i="3" s="1"/>
  <c r="F86" i="2"/>
  <c r="G86" i="2" s="1"/>
  <c r="H86" i="2" l="1"/>
  <c r="F55" i="3"/>
  <c r="I86" i="2"/>
  <c r="A87" i="2" s="1"/>
  <c r="C87" i="2" s="1"/>
  <c r="B87" i="2" l="1"/>
  <c r="B56" i="3"/>
  <c r="E56" i="3" l="1"/>
  <c r="C56" i="3"/>
  <c r="D87" i="2" l="1"/>
  <c r="D56" i="3"/>
  <c r="G56" i="3" s="1"/>
  <c r="F87" i="2"/>
  <c r="G87" i="2" s="1"/>
  <c r="H87" i="2" l="1"/>
  <c r="F56" i="3"/>
  <c r="I87" i="2"/>
  <c r="A88" i="2" s="1"/>
  <c r="C88" i="2" s="1"/>
  <c r="B57" i="3" l="1"/>
  <c r="B88" i="2"/>
  <c r="E57" i="3" l="1"/>
  <c r="C57" i="3"/>
  <c r="D88" i="2" l="1"/>
  <c r="D57" i="3"/>
  <c r="G57" i="3" s="1"/>
  <c r="F88" i="2"/>
  <c r="G88" i="2" s="1"/>
  <c r="H88" i="2" l="1"/>
  <c r="F57" i="3"/>
  <c r="I88" i="2"/>
  <c r="A89" i="2" s="1"/>
  <c r="C89" i="2" s="1"/>
  <c r="B89" i="2" l="1"/>
  <c r="B58" i="3"/>
  <c r="E58" i="3" l="1"/>
  <c r="C58" i="3"/>
  <c r="D89" i="2" l="1"/>
  <c r="D58" i="3"/>
  <c r="G58" i="3" s="1"/>
  <c r="F89" i="2"/>
  <c r="G89" i="2" s="1"/>
  <c r="H89" i="2" l="1"/>
  <c r="F58" i="3"/>
  <c r="I89" i="2"/>
  <c r="A90" i="2" s="1"/>
  <c r="C90" i="2" s="1"/>
  <c r="B59" i="3" l="1"/>
  <c r="B90" i="2"/>
  <c r="E59" i="3" l="1"/>
  <c r="C59" i="3"/>
  <c r="D90" i="2" l="1"/>
  <c r="D59" i="3"/>
  <c r="G59" i="3" s="1"/>
  <c r="F90" i="2"/>
  <c r="G90" i="2" s="1"/>
  <c r="H90" i="2" l="1"/>
  <c r="F59" i="3"/>
  <c r="I90" i="2"/>
  <c r="A91" i="2" s="1"/>
  <c r="C91" i="2" s="1"/>
  <c r="B60" i="3" l="1"/>
  <c r="B91" i="2"/>
  <c r="E60" i="3" l="1"/>
  <c r="C60" i="3"/>
  <c r="D91" i="2" l="1"/>
  <c r="D60" i="3"/>
  <c r="G60" i="3" s="1"/>
  <c r="F91" i="2"/>
  <c r="G91" i="2" s="1"/>
  <c r="H91" i="2" l="1"/>
  <c r="F60" i="3"/>
  <c r="I91" i="2"/>
  <c r="A92" i="2" s="1"/>
  <c r="C92" i="2" s="1"/>
  <c r="B92" i="2" l="1"/>
  <c r="B61" i="3"/>
  <c r="E61" i="3" l="1"/>
  <c r="C61" i="3"/>
  <c r="D92" i="2" l="1"/>
  <c r="D61" i="3"/>
  <c r="G61" i="3" s="1"/>
  <c r="F92" i="2"/>
  <c r="G92" i="2" s="1"/>
  <c r="H92" i="2" l="1"/>
  <c r="F61" i="3"/>
  <c r="I92" i="2"/>
  <c r="A93" i="2" s="1"/>
  <c r="C93" i="2" s="1"/>
  <c r="B93" i="2" l="1"/>
  <c r="B62" i="3"/>
  <c r="E62" i="3" l="1"/>
  <c r="C62" i="3"/>
  <c r="D93" i="2" l="1"/>
  <c r="D62" i="3"/>
  <c r="G62" i="3" s="1"/>
  <c r="F93" i="2"/>
  <c r="G93" i="2" s="1"/>
  <c r="H93" i="2" l="1"/>
  <c r="F62" i="3"/>
  <c r="I93" i="2"/>
  <c r="A94" i="2" s="1"/>
  <c r="C94" i="2" s="1"/>
  <c r="B63" i="3" l="1"/>
  <c r="B94" i="2"/>
  <c r="E63" i="3" l="1"/>
  <c r="C63" i="3"/>
  <c r="D94" i="2" l="1"/>
  <c r="D63" i="3"/>
  <c r="G63" i="3" s="1"/>
  <c r="F94" i="2"/>
  <c r="G94" i="2" s="1"/>
  <c r="H94" i="2" l="1"/>
  <c r="F63" i="3"/>
  <c r="I94" i="2"/>
  <c r="A95" i="2" s="1"/>
  <c r="C95" i="2" s="1"/>
  <c r="B64" i="3" l="1"/>
  <c r="B95" i="2"/>
  <c r="E64" i="3" l="1"/>
  <c r="C64" i="3"/>
  <c r="D95" i="2" l="1"/>
  <c r="D64" i="3"/>
  <c r="G64" i="3" s="1"/>
  <c r="F95" i="2"/>
  <c r="G95" i="2" s="1"/>
  <c r="H95" i="2" l="1"/>
  <c r="F64" i="3"/>
  <c r="I95" i="2"/>
  <c r="A96" i="2" s="1"/>
  <c r="C96" i="2" s="1"/>
  <c r="B65" i="3" l="1"/>
  <c r="B96" i="2"/>
  <c r="E65" i="3" l="1"/>
  <c r="C65" i="3"/>
  <c r="D96" i="2" l="1"/>
  <c r="D65" i="3"/>
  <c r="G65" i="3" s="1"/>
  <c r="F96" i="2"/>
  <c r="G96" i="2" s="1"/>
  <c r="H96" i="2" l="1"/>
  <c r="F65" i="3"/>
  <c r="I96" i="2"/>
  <c r="A97" i="2" s="1"/>
  <c r="C97" i="2" s="1"/>
  <c r="B66" i="3" l="1"/>
  <c r="B97" i="2"/>
  <c r="E66" i="3" l="1"/>
  <c r="C66" i="3"/>
  <c r="D66" i="3" l="1"/>
  <c r="G66" i="3" s="1"/>
  <c r="F97" i="2"/>
  <c r="G97" i="2" s="1"/>
  <c r="D97" i="2"/>
  <c r="H97" i="2" l="1"/>
  <c r="F66" i="3"/>
  <c r="I97" i="2"/>
  <c r="A98" i="2" s="1"/>
  <c r="C98" i="2" s="1"/>
  <c r="B67" i="3" l="1"/>
  <c r="B98" i="2"/>
  <c r="C67" i="3" l="1"/>
  <c r="E67" i="3"/>
  <c r="D67" i="3" l="1"/>
  <c r="G67" i="3" s="1"/>
  <c r="D98" i="2"/>
  <c r="F98" i="2"/>
  <c r="G98" i="2" s="1"/>
  <c r="H98" i="2" l="1"/>
  <c r="F67" i="3"/>
  <c r="I98" i="2"/>
  <c r="A99" i="2" s="1"/>
  <c r="C99" i="2" s="1"/>
  <c r="B68" i="3" l="1"/>
  <c r="B99" i="2"/>
  <c r="C68" i="3" l="1"/>
  <c r="E68" i="3"/>
  <c r="D99" i="2" l="1"/>
  <c r="D68" i="3"/>
  <c r="G68" i="3" s="1"/>
  <c r="F99" i="2"/>
  <c r="G99" i="2" s="1"/>
  <c r="F68" i="3" l="1"/>
  <c r="I99" i="2"/>
  <c r="A100" i="2" s="1"/>
  <c r="C100" i="2" s="1"/>
  <c r="H99" i="2"/>
  <c r="B69" i="3" l="1"/>
  <c r="B100" i="2"/>
  <c r="E69" i="3" l="1"/>
  <c r="C69" i="3"/>
  <c r="D69" i="3" l="1"/>
  <c r="G69" i="3" s="1"/>
  <c r="F100" i="2"/>
  <c r="G100" i="2" s="1"/>
  <c r="D100" i="2"/>
  <c r="H100" i="2" l="1"/>
  <c r="F69" i="3"/>
  <c r="I100" i="2"/>
  <c r="A101" i="2" s="1"/>
  <c r="C101" i="2" s="1"/>
  <c r="B70" i="3" l="1"/>
  <c r="B101" i="2"/>
  <c r="C70" i="3" l="1"/>
  <c r="E70" i="3"/>
  <c r="D70" i="3" l="1"/>
  <c r="G70" i="3" s="1"/>
  <c r="D101" i="2"/>
  <c r="F101" i="2"/>
  <c r="G101" i="2" s="1"/>
  <c r="H101" i="2" l="1"/>
  <c r="F70" i="3"/>
  <c r="I101" i="2"/>
  <c r="A102" i="2" s="1"/>
  <c r="C102" i="2" s="1"/>
  <c r="B102" i="2" l="1"/>
  <c r="B71" i="3"/>
  <c r="C71" i="3" l="1"/>
  <c r="E71" i="3"/>
  <c r="D71" i="3" l="1"/>
  <c r="G71" i="3" s="1"/>
  <c r="D102" i="2"/>
  <c r="F102" i="2"/>
  <c r="G102" i="2" s="1"/>
  <c r="F71" i="3" l="1"/>
  <c r="I102" i="2"/>
  <c r="A103" i="2" s="1"/>
  <c r="C103" i="2" s="1"/>
  <c r="H102" i="2"/>
  <c r="B103" i="2" l="1"/>
  <c r="B72" i="3"/>
  <c r="C72" i="3" l="1"/>
  <c r="E72" i="3"/>
  <c r="D72" i="3" l="1"/>
  <c r="G72" i="3" s="1"/>
  <c r="D103" i="2"/>
  <c r="F103" i="2"/>
  <c r="G103" i="2" s="1"/>
  <c r="F72" i="3" l="1"/>
  <c r="I103" i="2"/>
  <c r="A104" i="2" s="1"/>
  <c r="C104" i="2" s="1"/>
  <c r="H103" i="2"/>
  <c r="B73" i="3" l="1"/>
  <c r="B104" i="2"/>
  <c r="C73" i="3" l="1"/>
  <c r="E73" i="3"/>
  <c r="D73" i="3" l="1"/>
  <c r="G73" i="3" s="1"/>
  <c r="D104" i="2"/>
  <c r="F104" i="2"/>
  <c r="G104" i="2" s="1"/>
  <c r="H104" i="2" l="1"/>
  <c r="F73" i="3"/>
  <c r="I104" i="2"/>
  <c r="A105" i="2" s="1"/>
  <c r="C105" i="2" s="1"/>
  <c r="B74" i="3" l="1"/>
  <c r="B105" i="2"/>
  <c r="C74" i="3" l="1"/>
  <c r="E74" i="3"/>
  <c r="D74" i="3" l="1"/>
  <c r="G74" i="3" s="1"/>
  <c r="D105" i="2"/>
  <c r="F105" i="2"/>
  <c r="G105" i="2" s="1"/>
  <c r="H105" i="2" l="1"/>
  <c r="F74" i="3"/>
  <c r="I105" i="2"/>
  <c r="A106" i="2" s="1"/>
  <c r="C106" i="2" s="1"/>
  <c r="B106" i="2" l="1"/>
  <c r="B75" i="3"/>
  <c r="C75" i="3" l="1"/>
  <c r="E75" i="3"/>
  <c r="D106" i="2" l="1"/>
  <c r="D75" i="3"/>
  <c r="G75" i="3" s="1"/>
  <c r="F106" i="2"/>
  <c r="G106" i="2" s="1"/>
  <c r="F75" i="3" l="1"/>
  <c r="I106" i="2"/>
  <c r="A107" i="2" s="1"/>
  <c r="C107" i="2" s="1"/>
  <c r="H106" i="2"/>
  <c r="B76" i="3" l="1"/>
  <c r="B107" i="2"/>
  <c r="E76" i="3" l="1"/>
  <c r="C76" i="3"/>
  <c r="D76" i="3" l="1"/>
  <c r="G76" i="3" s="1"/>
  <c r="F107" i="2"/>
  <c r="G107" i="2" s="1"/>
  <c r="D107" i="2"/>
  <c r="H107" i="2" l="1"/>
  <c r="F76" i="3"/>
  <c r="I107" i="2"/>
  <c r="A108" i="2" s="1"/>
  <c r="C108" i="2" s="1"/>
  <c r="B108" i="2" l="1"/>
  <c r="B77" i="3"/>
  <c r="C77" i="3" l="1"/>
  <c r="E77" i="3"/>
  <c r="D77" i="3" l="1"/>
  <c r="G77" i="3" s="1"/>
  <c r="D108" i="2"/>
  <c r="F108" i="2"/>
  <c r="G108" i="2" s="1"/>
  <c r="H108" i="2" l="1"/>
  <c r="F77" i="3"/>
  <c r="I108" i="2"/>
  <c r="A109" i="2" s="1"/>
  <c r="C109" i="2" s="1"/>
  <c r="B109" i="2" l="1"/>
  <c r="B78" i="3"/>
  <c r="C78" i="3" l="1"/>
  <c r="E78" i="3"/>
  <c r="D78" i="3" l="1"/>
  <c r="G78" i="3" s="1"/>
  <c r="D109" i="2"/>
  <c r="F109" i="2"/>
  <c r="G109" i="2" s="1"/>
  <c r="F78" i="3" l="1"/>
  <c r="I109" i="2"/>
  <c r="A110" i="2" s="1"/>
  <c r="C110" i="2" s="1"/>
  <c r="H109" i="2"/>
  <c r="B79" i="3" l="1"/>
  <c r="B110" i="2"/>
  <c r="C79" i="3" l="1"/>
  <c r="E79" i="3"/>
  <c r="D79" i="3" l="1"/>
  <c r="G79" i="3" s="1"/>
  <c r="D110" i="2"/>
  <c r="F110" i="2"/>
  <c r="G110" i="2" s="1"/>
  <c r="H110" i="2" l="1"/>
  <c r="F79" i="3"/>
  <c r="I110" i="2"/>
  <c r="A111" i="2" s="1"/>
  <c r="C111" i="2" s="1"/>
  <c r="B111" i="2" l="1"/>
  <c r="B80" i="3"/>
  <c r="C80" i="3" l="1"/>
  <c r="E80" i="3"/>
  <c r="D80" i="3" l="1"/>
  <c r="G80" i="3" s="1"/>
  <c r="D111" i="2"/>
  <c r="F111" i="2"/>
  <c r="G111" i="2" s="1"/>
  <c r="H111" i="2" l="1"/>
  <c r="F80" i="3"/>
  <c r="I111" i="2"/>
  <c r="A112" i="2" s="1"/>
  <c r="C112" i="2" s="1"/>
  <c r="B112" i="2" l="1"/>
  <c r="B81" i="3"/>
  <c r="C81" i="3" l="1"/>
  <c r="E81" i="3"/>
  <c r="D81" i="3" l="1"/>
  <c r="G81" i="3" s="1"/>
  <c r="D112" i="2"/>
  <c r="F112" i="2"/>
  <c r="G112" i="2" s="1"/>
  <c r="H112" i="2" l="1"/>
  <c r="F81" i="3"/>
  <c r="I112" i="2"/>
  <c r="A113" i="2" s="1"/>
  <c r="C113" i="2" s="1"/>
  <c r="B82" i="3" l="1"/>
  <c r="B113" i="2"/>
  <c r="C82" i="3" l="1"/>
  <c r="E82" i="3"/>
  <c r="D82" i="3" l="1"/>
  <c r="G82" i="3" s="1"/>
  <c r="D113" i="2"/>
  <c r="F113" i="2"/>
  <c r="G113" i="2" s="1"/>
  <c r="H113" i="2" l="1"/>
  <c r="F82" i="3"/>
  <c r="I113" i="2"/>
  <c r="A114" i="2" s="1"/>
  <c r="C114" i="2" s="1"/>
  <c r="B83" i="3" l="1"/>
  <c r="B114" i="2"/>
  <c r="C83" i="3" l="1"/>
  <c r="E83" i="3"/>
  <c r="D83" i="3" l="1"/>
  <c r="G83" i="3" s="1"/>
  <c r="D114" i="2"/>
  <c r="F114" i="2"/>
  <c r="G114" i="2" s="1"/>
  <c r="H114" i="2" l="1"/>
  <c r="F83" i="3"/>
  <c r="I114" i="2"/>
  <c r="A115" i="2" s="1"/>
  <c r="C115" i="2" s="1"/>
  <c r="B84" i="3" l="1"/>
  <c r="B115" i="2"/>
  <c r="C84" i="3" l="1"/>
  <c r="E84" i="3"/>
  <c r="D84" i="3" l="1"/>
  <c r="G84" i="3" s="1"/>
  <c r="D115" i="2"/>
  <c r="F115" i="2"/>
  <c r="G115" i="2" s="1"/>
  <c r="F84" i="3" l="1"/>
  <c r="I115" i="2"/>
  <c r="A116" i="2" s="1"/>
  <c r="C116" i="2" s="1"/>
  <c r="H115" i="2"/>
  <c r="B85" i="3" l="1"/>
  <c r="B116" i="2"/>
  <c r="C85" i="3" l="1"/>
  <c r="E85" i="3"/>
  <c r="D85" i="3" l="1"/>
  <c r="G85" i="3" s="1"/>
  <c r="D116" i="2"/>
  <c r="F116" i="2"/>
  <c r="G116" i="2" s="1"/>
  <c r="H116" i="2" l="1"/>
  <c r="F85" i="3"/>
  <c r="I116" i="2"/>
  <c r="A117" i="2" s="1"/>
  <c r="C117" i="2" s="1"/>
  <c r="B86" i="3" l="1"/>
  <c r="B117" i="2"/>
  <c r="C86" i="3" l="1"/>
  <c r="E86" i="3"/>
  <c r="D86" i="3" l="1"/>
  <c r="G86" i="3" s="1"/>
  <c r="D117" i="2"/>
  <c r="F117" i="2"/>
  <c r="G117" i="2" s="1"/>
  <c r="H117" i="2" l="1"/>
  <c r="F86" i="3"/>
  <c r="I117" i="2"/>
  <c r="A118" i="2" s="1"/>
  <c r="C118" i="2" s="1"/>
  <c r="B87" i="3" l="1"/>
  <c r="B118" i="2"/>
  <c r="C87" i="3" l="1"/>
  <c r="E87" i="3"/>
  <c r="D118" i="2" l="1"/>
  <c r="D87" i="3"/>
  <c r="G87" i="3" s="1"/>
  <c r="F118" i="2"/>
  <c r="G118" i="2" s="1"/>
  <c r="F87" i="3" l="1"/>
  <c r="I118" i="2"/>
  <c r="A119" i="2" s="1"/>
  <c r="C119" i="2" s="1"/>
  <c r="H118" i="2"/>
  <c r="B88" i="3" l="1"/>
  <c r="B119" i="2"/>
  <c r="E88" i="3" l="1"/>
  <c r="C88" i="3"/>
  <c r="D88" i="3" l="1"/>
  <c r="G88" i="3" s="1"/>
  <c r="F119" i="2"/>
  <c r="G119" i="2" s="1"/>
  <c r="D119" i="2"/>
  <c r="H119" i="2" l="1"/>
  <c r="F88" i="3"/>
  <c r="I119" i="2"/>
  <c r="A120" i="2" s="1"/>
  <c r="C120" i="2" s="1"/>
  <c r="B89" i="3" l="1"/>
  <c r="B120" i="2"/>
  <c r="C89" i="3" l="1"/>
  <c r="E89" i="3"/>
  <c r="D120" i="2" l="1"/>
  <c r="D89" i="3"/>
  <c r="G89" i="3" s="1"/>
  <c r="F120" i="2"/>
  <c r="G120" i="2" s="1"/>
  <c r="F89" i="3" l="1"/>
  <c r="I120" i="2"/>
  <c r="A121" i="2" s="1"/>
  <c r="C121" i="2" s="1"/>
  <c r="H120" i="2"/>
  <c r="B121" i="2" l="1"/>
  <c r="B90" i="3"/>
  <c r="E90" i="3" l="1"/>
  <c r="C90" i="3"/>
  <c r="D90" i="3" l="1"/>
  <c r="G90" i="3" s="1"/>
  <c r="F121" i="2"/>
  <c r="G121" i="2" s="1"/>
  <c r="D121" i="2"/>
  <c r="H121" i="2" l="1"/>
  <c r="F90" i="3"/>
  <c r="I121" i="2"/>
  <c r="A122" i="2" s="1"/>
  <c r="C122" i="2" s="1"/>
  <c r="B122" i="2" l="1"/>
  <c r="B91" i="3"/>
  <c r="C91" i="3" l="1"/>
  <c r="E91" i="3"/>
  <c r="D91" i="3" l="1"/>
  <c r="G91" i="3" s="1"/>
  <c r="D122" i="2"/>
  <c r="F122" i="2"/>
  <c r="G122" i="2" s="1"/>
  <c r="H122" i="2" l="1"/>
  <c r="F91" i="3"/>
  <c r="I122" i="2"/>
  <c r="A123" i="2" s="1"/>
  <c r="C123" i="2" s="1"/>
  <c r="B123" i="2" l="1"/>
  <c r="B92" i="3"/>
  <c r="C92" i="3" l="1"/>
  <c r="E92" i="3"/>
  <c r="D123" i="2" l="1"/>
  <c r="D92" i="3"/>
  <c r="G92" i="3" s="1"/>
  <c r="F123" i="2"/>
  <c r="G123" i="2" s="1"/>
  <c r="F92" i="3" l="1"/>
  <c r="I123" i="2"/>
  <c r="A124" i="2" s="1"/>
  <c r="C124" i="2" s="1"/>
  <c r="H123" i="2"/>
  <c r="B93" i="3" l="1"/>
  <c r="B124" i="2"/>
  <c r="E93" i="3" l="1"/>
  <c r="C93" i="3"/>
  <c r="D93" i="3" l="1"/>
  <c r="G93" i="3" s="1"/>
  <c r="F124" i="2"/>
  <c r="G124" i="2" s="1"/>
  <c r="D124" i="2"/>
  <c r="H124" i="2" l="1"/>
  <c r="F93" i="3"/>
  <c r="I124" i="2"/>
  <c r="A125" i="2" s="1"/>
  <c r="C125" i="2" s="1"/>
  <c r="B125" i="2" l="1"/>
  <c r="B94" i="3"/>
  <c r="C94" i="3" l="1"/>
  <c r="E94" i="3"/>
  <c r="D94" i="3" l="1"/>
  <c r="G94" i="3" s="1"/>
  <c r="D125" i="2"/>
  <c r="F125" i="2"/>
  <c r="G125" i="2" s="1"/>
  <c r="H125" i="2" l="1"/>
  <c r="F94" i="3"/>
  <c r="I125" i="2"/>
  <c r="A126" i="2" s="1"/>
  <c r="C126" i="2" s="1"/>
  <c r="B126" i="2" l="1"/>
  <c r="B95" i="3"/>
  <c r="C95" i="3" l="1"/>
  <c r="E95" i="3"/>
  <c r="D95" i="3" l="1"/>
  <c r="G95" i="3" s="1"/>
  <c r="D126" i="2"/>
  <c r="F126" i="2"/>
  <c r="G126" i="2" s="1"/>
  <c r="H126" i="2" l="1"/>
  <c r="F95" i="3"/>
  <c r="I126" i="2"/>
  <c r="A127" i="2" s="1"/>
  <c r="C127" i="2" s="1"/>
  <c r="B96" i="3" l="1"/>
  <c r="B127" i="2"/>
  <c r="C96" i="3" l="1"/>
  <c r="E96" i="3"/>
  <c r="D96" i="3" l="1"/>
  <c r="G96" i="3" s="1"/>
  <c r="D127" i="2"/>
  <c r="F127" i="2"/>
  <c r="G127" i="2" s="1"/>
  <c r="H127" i="2" l="1"/>
  <c r="F96" i="3"/>
  <c r="I127" i="2"/>
  <c r="A128" i="2" s="1"/>
  <c r="C128" i="2" s="1"/>
  <c r="B128" i="2" l="1"/>
  <c r="B97" i="3"/>
  <c r="C97" i="3" l="1"/>
  <c r="E97" i="3"/>
  <c r="D97" i="3" l="1"/>
  <c r="G97" i="3" s="1"/>
  <c r="D128" i="2"/>
  <c r="F128" i="2"/>
  <c r="G128" i="2" s="1"/>
  <c r="H128" i="2" l="1"/>
  <c r="F97" i="3"/>
  <c r="I128" i="2"/>
  <c r="A129" i="2" s="1"/>
  <c r="C129" i="2" s="1"/>
  <c r="B98" i="3" l="1"/>
  <c r="B129" i="2"/>
  <c r="C98" i="3" l="1"/>
  <c r="E98" i="3"/>
  <c r="D98" i="3" l="1"/>
  <c r="G98" i="3" s="1"/>
  <c r="D129" i="2"/>
  <c r="F129" i="2"/>
  <c r="G129" i="2" s="1"/>
  <c r="H129" i="2" l="1"/>
  <c r="F98" i="3"/>
  <c r="I129" i="2"/>
  <c r="A130" i="2" s="1"/>
  <c r="C130" i="2" s="1"/>
  <c r="B99" i="3" l="1"/>
  <c r="B130" i="2"/>
  <c r="C99" i="3" l="1"/>
  <c r="E99" i="3"/>
  <c r="D130" i="2" l="1"/>
  <c r="D99" i="3"/>
  <c r="G99" i="3" s="1"/>
  <c r="F130" i="2"/>
  <c r="G130" i="2" s="1"/>
  <c r="F99" i="3" l="1"/>
  <c r="I130" i="2"/>
  <c r="A131" i="2" s="1"/>
  <c r="C131" i="2" s="1"/>
  <c r="H130" i="2"/>
  <c r="B131" i="2" l="1"/>
  <c r="B100" i="3"/>
  <c r="E100" i="3" l="1"/>
  <c r="C100" i="3"/>
  <c r="D131" i="2" l="1"/>
  <c r="D100" i="3"/>
  <c r="G100" i="3" s="1"/>
  <c r="F131" i="2"/>
  <c r="G131" i="2" s="1"/>
  <c r="H131" i="2" l="1"/>
  <c r="F100" i="3"/>
  <c r="I131" i="2"/>
  <c r="A132" i="2" s="1"/>
  <c r="C132" i="2" s="1"/>
  <c r="B101" i="3" l="1"/>
  <c r="B132" i="2"/>
  <c r="E101" i="3" l="1"/>
  <c r="C101" i="3"/>
  <c r="D101" i="3" l="1"/>
  <c r="G101" i="3" s="1"/>
  <c r="F132" i="2"/>
  <c r="G132" i="2" s="1"/>
  <c r="D132" i="2"/>
  <c r="H132" i="2" l="1"/>
  <c r="F101" i="3"/>
  <c r="I132" i="2"/>
  <c r="A133" i="2" s="1"/>
  <c r="C133" i="2" s="1"/>
  <c r="B133" i="2" l="1"/>
  <c r="B102" i="3"/>
  <c r="C102" i="3" l="1"/>
  <c r="E102" i="3"/>
  <c r="D102" i="3" l="1"/>
  <c r="G102" i="3" s="1"/>
  <c r="D133" i="2"/>
  <c r="F133" i="2"/>
  <c r="G133" i="2" s="1"/>
  <c r="F102" i="3" l="1"/>
  <c r="I133" i="2"/>
  <c r="A134" i="2" s="1"/>
  <c r="C134" i="2" s="1"/>
  <c r="H133" i="2"/>
  <c r="B134" i="2" l="1"/>
  <c r="B103" i="3"/>
  <c r="C103" i="3" l="1"/>
  <c r="E103" i="3"/>
  <c r="D103" i="3" l="1"/>
  <c r="G103" i="3" s="1"/>
  <c r="D134" i="2"/>
  <c r="F134" i="2"/>
  <c r="G134" i="2" s="1"/>
  <c r="F103" i="3" l="1"/>
  <c r="I134" i="2"/>
  <c r="A135" i="2" s="1"/>
  <c r="C135" i="2" s="1"/>
  <c r="H134" i="2"/>
  <c r="B104" i="3" l="1"/>
  <c r="B135" i="2"/>
  <c r="C104" i="3" l="1"/>
  <c r="E104" i="3"/>
  <c r="D104" i="3" l="1"/>
  <c r="G104" i="3" s="1"/>
  <c r="D135" i="2"/>
  <c r="F135" i="2"/>
  <c r="G135" i="2" s="1"/>
  <c r="H135" i="2" l="1"/>
  <c r="F104" i="3"/>
  <c r="I135" i="2"/>
  <c r="A136" i="2" s="1"/>
  <c r="C136" i="2" s="1"/>
  <c r="B105" i="3" l="1"/>
  <c r="B136" i="2"/>
  <c r="C105" i="3" l="1"/>
  <c r="E105" i="3"/>
  <c r="D105" i="3" l="1"/>
  <c r="G105" i="3" s="1"/>
  <c r="D136" i="2"/>
  <c r="F136" i="2"/>
  <c r="G136" i="2" s="1"/>
  <c r="F105" i="3" l="1"/>
  <c r="I136" i="2"/>
  <c r="A137" i="2" s="1"/>
  <c r="C137" i="2" s="1"/>
  <c r="H136" i="2"/>
  <c r="B106" i="3" l="1"/>
  <c r="B137" i="2"/>
  <c r="C106" i="3" l="1"/>
  <c r="E106" i="3"/>
  <c r="D106" i="3" l="1"/>
  <c r="G106" i="3" s="1"/>
  <c r="D137" i="2"/>
  <c r="F137" i="2"/>
  <c r="G137" i="2" s="1"/>
  <c r="H137" i="2" l="1"/>
  <c r="F106" i="3"/>
  <c r="I137" i="2"/>
  <c r="A138" i="2" s="1"/>
  <c r="C138" i="2" s="1"/>
  <c r="B107" i="3" l="1"/>
  <c r="B138" i="2"/>
  <c r="C107" i="3" l="1"/>
  <c r="E107" i="3"/>
  <c r="D107" i="3" l="1"/>
  <c r="G107" i="3" s="1"/>
  <c r="D138" i="2"/>
  <c r="F138" i="2"/>
  <c r="G138" i="2" s="1"/>
  <c r="H138" i="2" l="1"/>
  <c r="F107" i="3"/>
  <c r="I138" i="2"/>
  <c r="A139" i="2" s="1"/>
  <c r="C139" i="2" s="1"/>
  <c r="B108" i="3" l="1"/>
  <c r="B139" i="2"/>
  <c r="C108" i="3" l="1"/>
  <c r="E108" i="3"/>
  <c r="D108" i="3" l="1"/>
  <c r="G108" i="3" s="1"/>
  <c r="D139" i="2"/>
  <c r="F139" i="2"/>
  <c r="G139" i="2" s="1"/>
  <c r="H139" i="2" l="1"/>
  <c r="F108" i="3"/>
  <c r="I139" i="2"/>
  <c r="A140" i="2" s="1"/>
  <c r="C140" i="2" s="1"/>
  <c r="B109" i="3" l="1"/>
  <c r="B140" i="2"/>
  <c r="C109" i="3" l="1"/>
  <c r="E109" i="3"/>
  <c r="D109" i="3" l="1"/>
  <c r="G109" i="3" s="1"/>
  <c r="D140" i="2"/>
  <c r="F140" i="2"/>
  <c r="G140" i="2" s="1"/>
  <c r="H140" i="2" l="1"/>
  <c r="F109" i="3"/>
  <c r="I140" i="2"/>
  <c r="A141" i="2" s="1"/>
  <c r="C141" i="2" s="1"/>
  <c r="B141" i="2" l="1"/>
  <c r="B110" i="3"/>
  <c r="C110" i="3" l="1"/>
  <c r="E110" i="3"/>
  <c r="D110" i="3" l="1"/>
  <c r="G110" i="3" s="1"/>
  <c r="D141" i="2"/>
  <c r="F141" i="2"/>
  <c r="G141" i="2" s="1"/>
  <c r="F110" i="3" l="1"/>
  <c r="I141" i="2"/>
  <c r="A142" i="2" s="1"/>
  <c r="C142" i="2" s="1"/>
  <c r="H141" i="2"/>
  <c r="B142" i="2" l="1"/>
  <c r="B111" i="3"/>
  <c r="C111" i="3" l="1"/>
  <c r="E111" i="3"/>
  <c r="D111" i="3" l="1"/>
  <c r="G111" i="3" s="1"/>
  <c r="D142" i="2"/>
  <c r="F142" i="2"/>
  <c r="G142" i="2" s="1"/>
  <c r="H142" i="2" l="1"/>
  <c r="F111" i="3"/>
  <c r="I142" i="2"/>
  <c r="A143" i="2" s="1"/>
  <c r="C143" i="2" s="1"/>
  <c r="B112" i="3" l="1"/>
  <c r="B143" i="2"/>
  <c r="C112" i="3" l="1"/>
  <c r="E112" i="3"/>
  <c r="D112" i="3" l="1"/>
  <c r="G112" i="3" s="1"/>
  <c r="D143" i="2"/>
  <c r="F143" i="2"/>
  <c r="G143" i="2" s="1"/>
  <c r="F112" i="3" l="1"/>
  <c r="I143" i="2"/>
  <c r="A144" i="2" s="1"/>
  <c r="C144" i="2" s="1"/>
  <c r="H143" i="2"/>
  <c r="B113" i="3" l="1"/>
  <c r="B144" i="2"/>
  <c r="C113" i="3" l="1"/>
  <c r="E113" i="3"/>
  <c r="D113" i="3" l="1"/>
  <c r="G113" i="3" s="1"/>
  <c r="D144" i="2"/>
  <c r="F144" i="2"/>
  <c r="G144" i="2" s="1"/>
  <c r="F113" i="3" l="1"/>
  <c r="I144" i="2"/>
  <c r="A145" i="2" s="1"/>
  <c r="C145" i="2" s="1"/>
  <c r="H144" i="2"/>
  <c r="B114" i="3" l="1"/>
  <c r="B145" i="2"/>
  <c r="C114" i="3" l="1"/>
  <c r="E114" i="3"/>
  <c r="D114" i="3" l="1"/>
  <c r="G114" i="3" s="1"/>
  <c r="D145" i="2"/>
  <c r="F145" i="2"/>
  <c r="G145" i="2" s="1"/>
  <c r="H145" i="2" l="1"/>
  <c r="F114" i="3"/>
  <c r="I145" i="2"/>
  <c r="A146" i="2" s="1"/>
  <c r="C146" i="2" s="1"/>
  <c r="B115" i="3" l="1"/>
  <c r="B146" i="2"/>
  <c r="C115" i="3" l="1"/>
  <c r="E115" i="3"/>
  <c r="D115" i="3" l="1"/>
  <c r="G115" i="3" s="1"/>
  <c r="D146" i="2"/>
  <c r="F146" i="2"/>
  <c r="G146" i="2" s="1"/>
  <c r="H146" i="2" l="1"/>
  <c r="F115" i="3"/>
  <c r="I146" i="2"/>
  <c r="A147" i="2" s="1"/>
  <c r="C147" i="2" s="1"/>
  <c r="B147" i="2" l="1"/>
  <c r="B116" i="3"/>
  <c r="C116" i="3" l="1"/>
  <c r="E116" i="3"/>
  <c r="D116" i="3" l="1"/>
  <c r="G116" i="3" s="1"/>
  <c r="D147" i="2"/>
  <c r="F147" i="2"/>
  <c r="G147" i="2" s="1"/>
  <c r="H147" i="2" l="1"/>
  <c r="F116" i="3"/>
  <c r="I147" i="2"/>
  <c r="A148" i="2" s="1"/>
  <c r="C148" i="2" s="1"/>
  <c r="B148" i="2" l="1"/>
  <c r="B117" i="3"/>
  <c r="C117" i="3" l="1"/>
  <c r="E117" i="3"/>
  <c r="D117" i="3" l="1"/>
  <c r="G117" i="3" s="1"/>
  <c r="D148" i="2"/>
  <c r="F148" i="2"/>
  <c r="G148" i="2" s="1"/>
  <c r="H148" i="2" l="1"/>
  <c r="F117" i="3"/>
  <c r="I148" i="2"/>
  <c r="A149" i="2" s="1"/>
  <c r="C149" i="2" s="1"/>
  <c r="B118" i="3" l="1"/>
  <c r="B149" i="2"/>
  <c r="C118" i="3" l="1"/>
  <c r="E118" i="3"/>
  <c r="D118" i="3" l="1"/>
  <c r="G118" i="3" s="1"/>
  <c r="D149" i="2"/>
  <c r="F149" i="2"/>
  <c r="G149" i="2" s="1"/>
  <c r="H149" i="2" l="1"/>
  <c r="F118" i="3"/>
  <c r="I149" i="2"/>
  <c r="A150" i="2" s="1"/>
  <c r="C150" i="2" s="1"/>
  <c r="B119" i="3" l="1"/>
  <c r="B150" i="2"/>
  <c r="C119" i="3" l="1"/>
  <c r="E119" i="3"/>
  <c r="D119" i="3" l="1"/>
  <c r="G119" i="3" s="1"/>
  <c r="D150" i="2"/>
  <c r="F150" i="2"/>
  <c r="G150" i="2" s="1"/>
  <c r="H150" i="2" l="1"/>
  <c r="F119" i="3"/>
  <c r="I150" i="2"/>
  <c r="A151" i="2" s="1"/>
  <c r="C151" i="2" s="1"/>
  <c r="B151" i="2" l="1"/>
  <c r="B120" i="3"/>
  <c r="C120" i="3" l="1"/>
  <c r="E120" i="3"/>
  <c r="D120" i="3" l="1"/>
  <c r="G120" i="3" s="1"/>
  <c r="D151" i="2"/>
  <c r="F151" i="2"/>
  <c r="G151" i="2" s="1"/>
  <c r="H151" i="2" l="1"/>
  <c r="F120" i="3"/>
  <c r="I151" i="2"/>
  <c r="A152" i="2" s="1"/>
  <c r="C152" i="2" s="1"/>
  <c r="B152" i="2" l="1"/>
  <c r="B121" i="3"/>
  <c r="C121" i="3" l="1"/>
  <c r="E121" i="3"/>
  <c r="D121" i="3" l="1"/>
  <c r="G121" i="3" s="1"/>
  <c r="D152" i="2"/>
  <c r="F152" i="2"/>
  <c r="G152" i="2" s="1"/>
  <c r="H152" i="2" l="1"/>
  <c r="F121" i="3"/>
  <c r="I152" i="2"/>
  <c r="A153" i="2" s="1"/>
  <c r="C153" i="2" s="1"/>
  <c r="B153" i="2" l="1"/>
  <c r="B122" i="3"/>
  <c r="C122" i="3" l="1"/>
  <c r="E122" i="3"/>
  <c r="D122" i="3" l="1"/>
  <c r="G122" i="3" s="1"/>
  <c r="D153" i="2"/>
  <c r="F153" i="2"/>
  <c r="G153" i="2" s="1"/>
  <c r="F122" i="3" l="1"/>
  <c r="I153" i="2"/>
  <c r="A154" i="2" s="1"/>
  <c r="C154" i="2" s="1"/>
  <c r="H153" i="2"/>
  <c r="B154" i="2" l="1"/>
  <c r="B123" i="3"/>
  <c r="C123" i="3" l="1"/>
  <c r="E123" i="3"/>
  <c r="D154" i="2" l="1"/>
  <c r="D123" i="3"/>
  <c r="G123" i="3" s="1"/>
  <c r="F154" i="2"/>
  <c r="G154" i="2" s="1"/>
  <c r="F123" i="3" l="1"/>
  <c r="I154" i="2"/>
  <c r="A155" i="2" s="1"/>
  <c r="C155" i="2" s="1"/>
  <c r="H154" i="2"/>
  <c r="B124" i="3" l="1"/>
  <c r="B155" i="2"/>
  <c r="E124" i="3" l="1"/>
  <c r="C124" i="3"/>
  <c r="F155" i="2" l="1"/>
  <c r="G155" i="2" s="1"/>
  <c r="D124" i="3"/>
  <c r="G124" i="3" s="1"/>
  <c r="D155" i="2"/>
  <c r="H155" i="2" s="1"/>
  <c r="I155" i="2" l="1"/>
  <c r="A156" i="2" s="1"/>
  <c r="F124" i="3"/>
  <c r="C156" i="2" l="1"/>
  <c r="B125" i="3" s="1"/>
  <c r="B156" i="2"/>
  <c r="C125" i="3" l="1"/>
  <c r="F156" i="2" s="1"/>
  <c r="G156" i="2" s="1"/>
  <c r="E125" i="3"/>
  <c r="D125" i="3" s="1"/>
  <c r="G125" i="3" s="1"/>
  <c r="D156" i="2" l="1"/>
  <c r="H156" i="2" s="1"/>
  <c r="I156" i="2"/>
  <c r="A157" i="2" s="1"/>
  <c r="C157" i="2" s="1"/>
  <c r="F125" i="3"/>
  <c r="B157" i="2" l="1"/>
  <c r="B126" i="3"/>
  <c r="C126" i="3" l="1"/>
  <c r="E126" i="3"/>
  <c r="F157" i="2" l="1"/>
  <c r="G157" i="2" s="1"/>
  <c r="D126" i="3"/>
  <c r="G126" i="3" s="1"/>
  <c r="D157" i="2"/>
  <c r="H157" i="2" s="1"/>
  <c r="F126" i="3" l="1"/>
  <c r="I157" i="2"/>
  <c r="A158" i="2" s="1"/>
  <c r="C158" i="2" s="1"/>
  <c r="B127" i="3" l="1"/>
  <c r="B158" i="2"/>
  <c r="C127" i="3" l="1"/>
  <c r="E127" i="3"/>
  <c r="D158" i="2" l="1"/>
  <c r="D127" i="3"/>
  <c r="G127" i="3" s="1"/>
  <c r="F158" i="2"/>
  <c r="G158" i="2" s="1"/>
  <c r="F127" i="3" l="1"/>
  <c r="I158" i="2"/>
  <c r="A159" i="2" s="1"/>
  <c r="C159" i="2" s="1"/>
  <c r="H158" i="2"/>
  <c r="B159" i="2" l="1"/>
  <c r="B128" i="3"/>
  <c r="C128" i="3" l="1"/>
  <c r="E128" i="3"/>
  <c r="F159" i="2" l="1"/>
  <c r="G159" i="2" s="1"/>
  <c r="D128" i="3"/>
  <c r="G128" i="3" s="1"/>
  <c r="D159" i="2"/>
  <c r="H159" i="2" s="1"/>
  <c r="F128" i="3" l="1"/>
  <c r="I159" i="2"/>
  <c r="A160" i="2" s="1"/>
  <c r="C160" i="2" s="1"/>
  <c r="B129" i="3" l="1"/>
  <c r="B160" i="2"/>
  <c r="C129" i="3" l="1"/>
  <c r="E129" i="3"/>
  <c r="F160" i="2" l="1"/>
  <c r="G160" i="2" s="1"/>
  <c r="D129" i="3"/>
  <c r="G129" i="3" s="1"/>
  <c r="D160" i="2"/>
  <c r="H160" i="2" s="1"/>
  <c r="F129" i="3" l="1"/>
  <c r="I160" i="2"/>
  <c r="A161" i="2" s="1"/>
  <c r="C161" i="2" s="1"/>
  <c r="B130" i="3" l="1"/>
  <c r="B161" i="2"/>
  <c r="C130" i="3" l="1"/>
  <c r="E130" i="3"/>
  <c r="D161" i="2" l="1"/>
  <c r="D130" i="3"/>
  <c r="G130" i="3" s="1"/>
  <c r="F161" i="2"/>
  <c r="G161" i="2" s="1"/>
  <c r="F130" i="3" l="1"/>
  <c r="I161" i="2"/>
  <c r="A162" i="2" s="1"/>
  <c r="C162" i="2" s="1"/>
  <c r="H161" i="2"/>
  <c r="B162" i="2" l="1"/>
  <c r="B131" i="3"/>
  <c r="C131" i="3" l="1"/>
  <c r="E131" i="3"/>
  <c r="F162" i="2" l="1"/>
  <c r="G162" i="2" s="1"/>
  <c r="D131" i="3"/>
  <c r="G131" i="3" s="1"/>
  <c r="D162" i="2"/>
  <c r="H162" i="2" s="1"/>
  <c r="F131" i="3" l="1"/>
  <c r="I162" i="2"/>
  <c r="A163" i="2" s="1"/>
  <c r="C163" i="2" s="1"/>
  <c r="B163" i="2" l="1"/>
  <c r="B132" i="3"/>
  <c r="C132" i="3" l="1"/>
  <c r="E132" i="3"/>
  <c r="D163" i="2" l="1"/>
  <c r="D132" i="3"/>
  <c r="G132" i="3" s="1"/>
  <c r="F163" i="2"/>
  <c r="G163" i="2" s="1"/>
  <c r="F132" i="3" l="1"/>
  <c r="I163" i="2"/>
  <c r="A164" i="2" s="1"/>
  <c r="C164" i="2" s="1"/>
  <c r="H163" i="2"/>
  <c r="B164" i="2" l="1"/>
  <c r="B133" i="3"/>
  <c r="C133" i="3" l="1"/>
  <c r="E133" i="3"/>
  <c r="F164" i="2" l="1"/>
  <c r="G164" i="2" s="1"/>
  <c r="D133" i="3"/>
  <c r="G133" i="3" s="1"/>
  <c r="D164" i="2"/>
  <c r="H164" i="2" s="1"/>
  <c r="F133" i="3" l="1"/>
  <c r="I164" i="2"/>
  <c r="A165" i="2" s="1"/>
  <c r="C165" i="2" s="1"/>
  <c r="B134" i="3" l="1"/>
  <c r="B165" i="2"/>
  <c r="E134" i="3" l="1"/>
  <c r="C134" i="3"/>
  <c r="D165" i="2" l="1"/>
  <c r="D134" i="3"/>
  <c r="G134" i="3" s="1"/>
  <c r="F165" i="2"/>
  <c r="G165" i="2" s="1"/>
  <c r="H165" i="2" l="1"/>
  <c r="F134" i="3"/>
  <c r="I165" i="2"/>
  <c r="A166" i="2" s="1"/>
  <c r="C166" i="2" s="1"/>
  <c r="B135" i="3" l="1"/>
  <c r="B166" i="2"/>
  <c r="C135" i="3" l="1"/>
  <c r="E135" i="3"/>
  <c r="F166" i="2" l="1"/>
  <c r="G166" i="2" s="1"/>
  <c r="D135" i="3"/>
  <c r="G135" i="3" s="1"/>
  <c r="D166" i="2"/>
  <c r="H166" i="2" s="1"/>
  <c r="F135" i="3" l="1"/>
  <c r="I166" i="2"/>
  <c r="A167" i="2" s="1"/>
  <c r="C167" i="2" s="1"/>
  <c r="B136" i="3" l="1"/>
  <c r="B167" i="2"/>
  <c r="C136" i="3" l="1"/>
  <c r="E136" i="3"/>
  <c r="F167" i="2" l="1"/>
  <c r="G167" i="2" s="1"/>
  <c r="D136" i="3"/>
  <c r="G136" i="3" s="1"/>
  <c r="D167" i="2"/>
  <c r="H167" i="2" l="1"/>
  <c r="F136" i="3"/>
  <c r="I167" i="2"/>
  <c r="A168" i="2" s="1"/>
  <c r="C168" i="2" s="1"/>
  <c r="B168" i="2" l="1"/>
  <c r="B137" i="3"/>
  <c r="E137" i="3" l="1"/>
  <c r="C137" i="3"/>
  <c r="F168" i="2" l="1"/>
  <c r="G168" i="2" s="1"/>
  <c r="D137" i="3"/>
  <c r="G137" i="3" s="1"/>
  <c r="D168" i="2"/>
  <c r="H168" i="2" l="1"/>
  <c r="F137" i="3"/>
  <c r="I168" i="2"/>
  <c r="A169" i="2" s="1"/>
  <c r="C169" i="2" s="1"/>
  <c r="B169" i="2" l="1"/>
  <c r="B138" i="3"/>
  <c r="C138" i="3" l="1"/>
  <c r="E138" i="3"/>
  <c r="F169" i="2" l="1"/>
  <c r="G169" i="2" s="1"/>
  <c r="D138" i="3"/>
  <c r="G138" i="3" s="1"/>
  <c r="D169" i="2"/>
  <c r="H169" i="2" l="1"/>
  <c r="F138" i="3"/>
  <c r="I169" i="2"/>
  <c r="A170" i="2" s="1"/>
  <c r="C170" i="2" s="1"/>
  <c r="B170" i="2" l="1"/>
  <c r="B139" i="3"/>
  <c r="E139" i="3" l="1"/>
  <c r="C139" i="3"/>
  <c r="F170" i="2" l="1"/>
  <c r="G170" i="2" s="1"/>
  <c r="D139" i="3"/>
  <c r="G139" i="3" s="1"/>
  <c r="D170" i="2"/>
  <c r="H170" i="2" l="1"/>
  <c r="F139" i="3"/>
  <c r="I170" i="2"/>
  <c r="A171" i="2" s="1"/>
  <c r="C171" i="2" s="1"/>
  <c r="B140" i="3" l="1"/>
  <c r="B171" i="2"/>
  <c r="C140" i="3" l="1"/>
  <c r="E140" i="3"/>
  <c r="F171" i="2" l="1"/>
  <c r="G171" i="2" s="1"/>
  <c r="D140" i="3"/>
  <c r="G140" i="3" s="1"/>
  <c r="D171" i="2"/>
  <c r="H171" i="2" l="1"/>
  <c r="F140" i="3"/>
  <c r="I171" i="2"/>
  <c r="A172" i="2" s="1"/>
  <c r="C172" i="2" s="1"/>
  <c r="B141" i="3" l="1"/>
  <c r="B172" i="2"/>
  <c r="E141" i="3" l="1"/>
  <c r="C141" i="3"/>
  <c r="F172" i="2" l="1"/>
  <c r="G172" i="2" s="1"/>
  <c r="D141" i="3"/>
  <c r="G141" i="3" s="1"/>
  <c r="D172" i="2"/>
  <c r="H172" i="2" l="1"/>
  <c r="F141" i="3"/>
  <c r="I172" i="2"/>
  <c r="A173" i="2" s="1"/>
  <c r="C173" i="2" s="1"/>
  <c r="B142" i="3" l="1"/>
  <c r="B173" i="2"/>
  <c r="C142" i="3" l="1"/>
  <c r="E142" i="3"/>
  <c r="F173" i="2" l="1"/>
  <c r="G173" i="2" s="1"/>
  <c r="D142" i="3"/>
  <c r="G142" i="3" s="1"/>
  <c r="D173" i="2"/>
  <c r="H173" i="2" l="1"/>
  <c r="F142" i="3"/>
  <c r="I173" i="2"/>
  <c r="A174" i="2" s="1"/>
  <c r="C174" i="2" s="1"/>
  <c r="B174" i="2" l="1"/>
  <c r="B143" i="3"/>
  <c r="E143" i="3" l="1"/>
  <c r="C143" i="3"/>
  <c r="F174" i="2" l="1"/>
  <c r="G174" i="2" s="1"/>
  <c r="D143" i="3"/>
  <c r="G143" i="3" s="1"/>
  <c r="D174" i="2"/>
  <c r="H174" i="2" s="1"/>
  <c r="F143" i="3" l="1"/>
  <c r="I174" i="2"/>
  <c r="A175" i="2" s="1"/>
  <c r="C175" i="2" s="1"/>
  <c r="B144" i="3" l="1"/>
  <c r="B175" i="2"/>
  <c r="C144" i="3" l="1"/>
  <c r="E144" i="3"/>
  <c r="F175" i="2" l="1"/>
  <c r="G175" i="2" s="1"/>
  <c r="D144" i="3"/>
  <c r="G144" i="3" s="1"/>
  <c r="D175" i="2"/>
  <c r="H175" i="2" s="1"/>
  <c r="F144" i="3" l="1"/>
  <c r="I175" i="2"/>
  <c r="A176" i="2" s="1"/>
  <c r="C176" i="2" s="1"/>
  <c r="B176" i="2" l="1"/>
  <c r="B145" i="3"/>
  <c r="E145" i="3" l="1"/>
  <c r="C145" i="3"/>
  <c r="F176" i="2" l="1"/>
  <c r="G176" i="2" s="1"/>
  <c r="D145" i="3"/>
  <c r="G145" i="3" s="1"/>
  <c r="D176" i="2"/>
  <c r="H176" i="2" s="1"/>
  <c r="F145" i="3" l="1"/>
  <c r="I176" i="2"/>
  <c r="A177" i="2" s="1"/>
  <c r="C177" i="2" s="1"/>
  <c r="B177" i="2" l="1"/>
  <c r="B146" i="3"/>
  <c r="C146" i="3" l="1"/>
  <c r="E146" i="3"/>
  <c r="F177" i="2" l="1"/>
  <c r="G177" i="2" s="1"/>
  <c r="D146" i="3"/>
  <c r="G146" i="3" s="1"/>
  <c r="D177" i="2"/>
  <c r="H177" i="2" s="1"/>
  <c r="F146" i="3" l="1"/>
  <c r="I177" i="2"/>
  <c r="A178" i="2" s="1"/>
  <c r="C178" i="2" s="1"/>
  <c r="B178" i="2" l="1"/>
  <c r="B147" i="3"/>
  <c r="E147" i="3" l="1"/>
  <c r="C147" i="3"/>
  <c r="F178" i="2" l="1"/>
  <c r="G178" i="2" s="1"/>
  <c r="D147" i="3"/>
  <c r="G147" i="3" s="1"/>
  <c r="D178" i="2"/>
  <c r="H178" i="2" l="1"/>
  <c r="F147" i="3"/>
  <c r="I178" i="2"/>
  <c r="A179" i="2" s="1"/>
  <c r="C179" i="2" s="1"/>
  <c r="B179" i="2" l="1"/>
  <c r="B148" i="3"/>
  <c r="C148" i="3" l="1"/>
  <c r="E148" i="3"/>
  <c r="F179" i="2" l="1"/>
  <c r="G179" i="2" s="1"/>
  <c r="D148" i="3"/>
  <c r="G148" i="3" s="1"/>
  <c r="D179" i="2"/>
  <c r="H179" i="2" s="1"/>
  <c r="F148" i="3" l="1"/>
  <c r="I179" i="2"/>
  <c r="A180" i="2" s="1"/>
  <c r="C180" i="2" s="1"/>
  <c r="B180" i="2" l="1"/>
  <c r="B149" i="3"/>
  <c r="E149" i="3" l="1"/>
  <c r="C149" i="3"/>
  <c r="F180" i="2" l="1"/>
  <c r="G180" i="2" s="1"/>
  <c r="D149" i="3"/>
  <c r="G149" i="3" s="1"/>
  <c r="D180" i="2"/>
  <c r="H180" i="2" s="1"/>
  <c r="F149" i="3" l="1"/>
  <c r="I180" i="2"/>
  <c r="A181" i="2" s="1"/>
  <c r="C181" i="2" s="1"/>
  <c r="B181" i="2" l="1"/>
  <c r="B150" i="3"/>
  <c r="C150" i="3" l="1"/>
  <c r="E150" i="3"/>
  <c r="F181" i="2" l="1"/>
  <c r="G181" i="2" s="1"/>
  <c r="D150" i="3"/>
  <c r="G150" i="3" s="1"/>
  <c r="D181" i="2"/>
  <c r="H181" i="2" s="1"/>
  <c r="F150" i="3" l="1"/>
  <c r="I181" i="2"/>
  <c r="A182" i="2" s="1"/>
  <c r="C182" i="2" s="1"/>
  <c r="B182" i="2" l="1"/>
  <c r="B151" i="3"/>
  <c r="E151" i="3" l="1"/>
  <c r="C151" i="3"/>
  <c r="F182" i="2" l="1"/>
  <c r="G182" i="2" s="1"/>
  <c r="D151" i="3"/>
  <c r="G151" i="3" s="1"/>
  <c r="D182" i="2"/>
  <c r="H182" i="2" s="1"/>
  <c r="F151" i="3" l="1"/>
  <c r="I182" i="2"/>
  <c r="A183" i="2" s="1"/>
  <c r="C183" i="2" s="1"/>
  <c r="B183" i="2" l="1"/>
  <c r="B152" i="3"/>
  <c r="C152" i="3" l="1"/>
  <c r="E152" i="3"/>
  <c r="F183" i="2" l="1"/>
  <c r="G183" i="2" s="1"/>
  <c r="D152" i="3"/>
  <c r="G152" i="3" s="1"/>
  <c r="D183" i="2"/>
  <c r="H183" i="2" s="1"/>
  <c r="F152" i="3" l="1"/>
  <c r="I183" i="2"/>
  <c r="A184" i="2" s="1"/>
  <c r="C184" i="2" s="1"/>
  <c r="B184" i="2" l="1"/>
  <c r="B153" i="3"/>
  <c r="E153" i="3" l="1"/>
  <c r="C153" i="3"/>
  <c r="F184" i="2" l="1"/>
  <c r="G184" i="2" s="1"/>
  <c r="D153" i="3"/>
  <c r="G153" i="3" s="1"/>
  <c r="D184" i="2"/>
  <c r="H184" i="2" s="1"/>
  <c r="F153" i="3" l="1"/>
  <c r="I184" i="2"/>
  <c r="A185" i="2" s="1"/>
  <c r="C185" i="2" s="1"/>
  <c r="B154" i="3" l="1"/>
  <c r="B185" i="2"/>
  <c r="C154" i="3" l="1"/>
  <c r="E154" i="3"/>
  <c r="F185" i="2" l="1"/>
  <c r="G185" i="2" s="1"/>
  <c r="D154" i="3"/>
  <c r="G154" i="3" s="1"/>
  <c r="D185" i="2"/>
  <c r="H185" i="2" s="1"/>
  <c r="F154" i="3" l="1"/>
  <c r="I185" i="2"/>
  <c r="A186" i="2" s="1"/>
  <c r="C186" i="2" s="1"/>
  <c r="B186" i="2" l="1"/>
  <c r="B155" i="3"/>
  <c r="E155" i="3" l="1"/>
  <c r="C155" i="3"/>
  <c r="F186" i="2" l="1"/>
  <c r="G186" i="2" s="1"/>
  <c r="D155" i="3"/>
  <c r="G155" i="3" s="1"/>
  <c r="D186" i="2"/>
  <c r="H186" i="2" s="1"/>
  <c r="F155" i="3" l="1"/>
  <c r="I186" i="2"/>
  <c r="A187" i="2" s="1"/>
  <c r="C187" i="2" s="1"/>
  <c r="B156" i="3" l="1"/>
  <c r="B187" i="2"/>
  <c r="C156" i="3" l="1"/>
  <c r="E156" i="3"/>
  <c r="F187" i="2" l="1"/>
  <c r="G187" i="2" s="1"/>
  <c r="D156" i="3"/>
  <c r="G156" i="3" s="1"/>
  <c r="D187" i="2"/>
  <c r="H187" i="2" s="1"/>
  <c r="F156" i="3" l="1"/>
  <c r="I187" i="2"/>
  <c r="A188" i="2" s="1"/>
  <c r="C188" i="2" s="1"/>
  <c r="B188" i="2" l="1"/>
  <c r="B157" i="3"/>
  <c r="E157" i="3" l="1"/>
  <c r="C157" i="3"/>
  <c r="F188" i="2" l="1"/>
  <c r="G188" i="2" s="1"/>
  <c r="D157" i="3"/>
  <c r="G157" i="3" s="1"/>
  <c r="D188" i="2"/>
  <c r="H188" i="2" s="1"/>
  <c r="F157" i="3" l="1"/>
  <c r="I188" i="2"/>
  <c r="A189" i="2" s="1"/>
  <c r="C189" i="2" s="1"/>
  <c r="B158" i="3" l="1"/>
  <c r="B189" i="2"/>
  <c r="C158" i="3" l="1"/>
  <c r="E158" i="3"/>
  <c r="F189" i="2" l="1"/>
  <c r="G189" i="2" s="1"/>
  <c r="D158" i="3"/>
  <c r="G158" i="3" s="1"/>
  <c r="D189" i="2"/>
  <c r="H189" i="2" s="1"/>
  <c r="F158" i="3" l="1"/>
  <c r="I189" i="2"/>
  <c r="A190" i="2" s="1"/>
  <c r="C190" i="2" s="1"/>
  <c r="B159" i="3" l="1"/>
  <c r="B190" i="2"/>
  <c r="E159" i="3" l="1"/>
  <c r="C159" i="3"/>
  <c r="F190" i="2" l="1"/>
  <c r="G190" i="2" s="1"/>
  <c r="D159" i="3"/>
  <c r="G159" i="3" s="1"/>
  <c r="D190" i="2"/>
  <c r="H190" i="2" s="1"/>
  <c r="F159" i="3" l="1"/>
  <c r="I190" i="2"/>
  <c r="A191" i="2" s="1"/>
  <c r="C191" i="2" s="1"/>
  <c r="B191" i="2" l="1"/>
  <c r="B160" i="3"/>
  <c r="C160" i="3" l="1"/>
  <c r="E160" i="3"/>
  <c r="F191" i="2" l="1"/>
  <c r="G191" i="2" s="1"/>
  <c r="D160" i="3"/>
  <c r="G160" i="3" s="1"/>
  <c r="D191" i="2"/>
  <c r="H191" i="2" s="1"/>
  <c r="F160" i="3" l="1"/>
  <c r="I191" i="2"/>
  <c r="A192" i="2" s="1"/>
  <c r="C192" i="2" s="1"/>
  <c r="B192" i="2" l="1"/>
  <c r="B161" i="3"/>
  <c r="E161" i="3" l="1"/>
  <c r="C161" i="3"/>
  <c r="F192" i="2" l="1"/>
  <c r="G192" i="2" s="1"/>
  <c r="D161" i="3"/>
  <c r="G161" i="3" s="1"/>
  <c r="D192" i="2"/>
  <c r="H192" i="2" s="1"/>
  <c r="F161" i="3" l="1"/>
  <c r="I192" i="2"/>
  <c r="A193" i="2" s="1"/>
  <c r="C193" i="2" s="1"/>
  <c r="B162" i="3" l="1"/>
  <c r="B193" i="2"/>
  <c r="E162" i="3" l="1"/>
  <c r="C162" i="3"/>
  <c r="F193" i="2" l="1"/>
  <c r="G193" i="2" s="1"/>
  <c r="D162" i="3"/>
  <c r="G162" i="3" s="1"/>
  <c r="D193" i="2"/>
  <c r="H193" i="2" s="1"/>
  <c r="F162" i="3" l="1"/>
  <c r="I193" i="2"/>
  <c r="A194" i="2" s="1"/>
  <c r="C194" i="2" s="1"/>
  <c r="B194" i="2" l="1"/>
  <c r="B163" i="3"/>
  <c r="E163" i="3" l="1"/>
  <c r="C163" i="3"/>
  <c r="F194" i="2" l="1"/>
  <c r="G194" i="2" s="1"/>
  <c r="D163" i="3"/>
  <c r="G163" i="3" s="1"/>
  <c r="D194" i="2"/>
  <c r="H194" i="2" s="1"/>
  <c r="F163" i="3" l="1"/>
  <c r="I194" i="2"/>
  <c r="A195" i="2" s="1"/>
  <c r="C195" i="2" s="1"/>
  <c r="B164" i="3" l="1"/>
  <c r="B195" i="2"/>
  <c r="C164" i="3" l="1"/>
  <c r="E164" i="3"/>
  <c r="F195" i="2" l="1"/>
  <c r="G195" i="2" s="1"/>
  <c r="D164" i="3"/>
  <c r="G164" i="3" s="1"/>
  <c r="D195" i="2"/>
  <c r="H195" i="2" s="1"/>
  <c r="F164" i="3" l="1"/>
  <c r="I195" i="2"/>
  <c r="A196" i="2" s="1"/>
  <c r="C196" i="2" s="1"/>
  <c r="B196" i="2" l="1"/>
  <c r="B165" i="3"/>
  <c r="E165" i="3" l="1"/>
  <c r="C165" i="3"/>
  <c r="F196" i="2" l="1"/>
  <c r="G196" i="2" s="1"/>
  <c r="D165" i="3"/>
  <c r="G165" i="3" s="1"/>
  <c r="D196" i="2"/>
  <c r="H196" i="2" s="1"/>
  <c r="F165" i="3" l="1"/>
  <c r="I196" i="2"/>
  <c r="A197" i="2" s="1"/>
  <c r="C197" i="2" s="1"/>
  <c r="B197" i="2" l="1"/>
  <c r="B166" i="3"/>
  <c r="C166" i="3" l="1"/>
  <c r="E166" i="3"/>
  <c r="F197" i="2" l="1"/>
  <c r="G197" i="2" s="1"/>
  <c r="D166" i="3"/>
  <c r="G166" i="3" s="1"/>
  <c r="D197" i="2"/>
  <c r="H197" i="2" s="1"/>
  <c r="F166" i="3" l="1"/>
  <c r="I197" i="2"/>
  <c r="A198" i="2" s="1"/>
  <c r="C198" i="2" s="1"/>
  <c r="B167" i="3" l="1"/>
  <c r="B198" i="2"/>
  <c r="E167" i="3" l="1"/>
  <c r="C167" i="3"/>
  <c r="F198" i="2" l="1"/>
  <c r="G198" i="2" s="1"/>
  <c r="D167" i="3"/>
  <c r="G167" i="3" s="1"/>
  <c r="D198" i="2"/>
  <c r="H198" i="2" s="1"/>
  <c r="F167" i="3" l="1"/>
  <c r="I198" i="2"/>
  <c r="A199" i="2" s="1"/>
  <c r="C199" i="2" s="1"/>
  <c r="B168" i="3" l="1"/>
  <c r="B199" i="2"/>
  <c r="C168" i="3" l="1"/>
  <c r="E168" i="3"/>
  <c r="F199" i="2" l="1"/>
  <c r="G199" i="2" s="1"/>
  <c r="D168" i="3"/>
  <c r="G168" i="3" s="1"/>
  <c r="D199" i="2"/>
  <c r="H199" i="2" s="1"/>
  <c r="F168" i="3" l="1"/>
  <c r="I199" i="2"/>
  <c r="A200" i="2" s="1"/>
  <c r="C200" i="2" s="1"/>
  <c r="B169" i="3" l="1"/>
  <c r="B200" i="2"/>
  <c r="E169" i="3" l="1"/>
  <c r="C169" i="3"/>
  <c r="F200" i="2" l="1"/>
  <c r="G200" i="2" s="1"/>
  <c r="D169" i="3"/>
  <c r="G169" i="3" s="1"/>
  <c r="D200" i="2"/>
  <c r="H200" i="2" s="1"/>
  <c r="F169" i="3" l="1"/>
  <c r="I200" i="2"/>
  <c r="A201" i="2" s="1"/>
  <c r="C201" i="2" s="1"/>
  <c r="B170" i="3" l="1"/>
  <c r="B201" i="2"/>
  <c r="E170" i="3" l="1"/>
  <c r="C170" i="3"/>
  <c r="F201" i="2" l="1"/>
  <c r="G201" i="2" s="1"/>
  <c r="D170" i="3"/>
  <c r="G170" i="3" s="1"/>
  <c r="D201" i="2"/>
  <c r="H201" i="2" s="1"/>
  <c r="F170" i="3" l="1"/>
  <c r="I201" i="2"/>
  <c r="A202" i="2" s="1"/>
  <c r="C202" i="2" s="1"/>
  <c r="B202" i="2" l="1"/>
  <c r="B171" i="3"/>
  <c r="E171" i="3" l="1"/>
  <c r="C171" i="3"/>
  <c r="F202" i="2" l="1"/>
  <c r="G202" i="2" s="1"/>
  <c r="D171" i="3"/>
  <c r="G171" i="3" s="1"/>
  <c r="D202" i="2"/>
  <c r="H202" i="2" s="1"/>
  <c r="F171" i="3" l="1"/>
  <c r="I202" i="2"/>
  <c r="A203" i="2" s="1"/>
  <c r="C203" i="2" s="1"/>
  <c r="B172" i="3" l="1"/>
  <c r="B203" i="2"/>
  <c r="C172" i="3" l="1"/>
  <c r="E172" i="3"/>
  <c r="F203" i="2" l="1"/>
  <c r="G203" i="2" s="1"/>
  <c r="D172" i="3"/>
  <c r="G172" i="3" s="1"/>
  <c r="D203" i="2"/>
  <c r="H203" i="2" s="1"/>
  <c r="F172" i="3" l="1"/>
  <c r="I203" i="2"/>
  <c r="A204" i="2" s="1"/>
  <c r="C204" i="2" s="1"/>
  <c r="B204" i="2" l="1"/>
  <c r="B173" i="3"/>
  <c r="E173" i="3" l="1"/>
  <c r="C173" i="3"/>
  <c r="F204" i="2" l="1"/>
  <c r="G204" i="2" s="1"/>
  <c r="D173" i="3"/>
  <c r="G173" i="3" s="1"/>
  <c r="D204" i="2"/>
  <c r="H204" i="2" s="1"/>
  <c r="F173" i="3" l="1"/>
  <c r="I204" i="2"/>
  <c r="A205" i="2" s="1"/>
  <c r="C205" i="2" s="1"/>
  <c r="B174" i="3" l="1"/>
  <c r="B205" i="2"/>
  <c r="C174" i="3" l="1"/>
  <c r="E174" i="3"/>
  <c r="F205" i="2" l="1"/>
  <c r="G205" i="2" s="1"/>
  <c r="D174" i="3"/>
  <c r="G174" i="3" s="1"/>
  <c r="D205" i="2"/>
  <c r="H205" i="2" s="1"/>
  <c r="F174" i="3" l="1"/>
  <c r="I205" i="2"/>
  <c r="A206" i="2" s="1"/>
  <c r="C206" i="2" s="1"/>
  <c r="B206" i="2" l="1"/>
  <c r="B175" i="3"/>
  <c r="E175" i="3" l="1"/>
  <c r="C175" i="3"/>
  <c r="F206" i="2" l="1"/>
  <c r="G206" i="2" s="1"/>
  <c r="D175" i="3"/>
  <c r="G175" i="3" s="1"/>
  <c r="D206" i="2"/>
  <c r="H206" i="2" s="1"/>
  <c r="F175" i="3" l="1"/>
  <c r="I206" i="2"/>
  <c r="A207" i="2" s="1"/>
  <c r="C207" i="2" s="1"/>
  <c r="B207" i="2" l="1"/>
  <c r="B176" i="3"/>
  <c r="C176" i="3" l="1"/>
  <c r="E176" i="3"/>
  <c r="F207" i="2" l="1"/>
  <c r="G207" i="2" s="1"/>
  <c r="D176" i="3"/>
  <c r="G176" i="3" s="1"/>
  <c r="D207" i="2"/>
  <c r="H207" i="2" s="1"/>
  <c r="F176" i="3" l="1"/>
  <c r="I207" i="2"/>
  <c r="A208" i="2" s="1"/>
  <c r="C208" i="2" s="1"/>
  <c r="B177" i="3" l="1"/>
  <c r="B208" i="2"/>
  <c r="E177" i="3" l="1"/>
  <c r="C177" i="3"/>
  <c r="F208" i="2" l="1"/>
  <c r="G208" i="2" s="1"/>
  <c r="D177" i="3"/>
  <c r="G177" i="3" s="1"/>
  <c r="D208" i="2"/>
  <c r="H208" i="2" s="1"/>
  <c r="F177" i="3" l="1"/>
  <c r="I208" i="2"/>
  <c r="A209" i="2" s="1"/>
  <c r="C209" i="2" s="1"/>
  <c r="B178" i="3" l="1"/>
  <c r="B209" i="2"/>
  <c r="E178" i="3" l="1"/>
  <c r="C178" i="3"/>
  <c r="F209" i="2" l="1"/>
  <c r="G209" i="2" s="1"/>
  <c r="D178" i="3"/>
  <c r="G178" i="3" s="1"/>
  <c r="D209" i="2"/>
  <c r="H209" i="2" s="1"/>
  <c r="F178" i="3" l="1"/>
  <c r="I209" i="2"/>
  <c r="A210" i="2" s="1"/>
  <c r="C210" i="2" s="1"/>
  <c r="B210" i="2" l="1"/>
  <c r="B179" i="3"/>
  <c r="E179" i="3" l="1"/>
  <c r="C179" i="3"/>
  <c r="F210" i="2" l="1"/>
  <c r="G210" i="2" s="1"/>
  <c r="D179" i="3"/>
  <c r="G179" i="3" s="1"/>
  <c r="D210" i="2"/>
  <c r="H210" i="2" s="1"/>
  <c r="F179" i="3" l="1"/>
  <c r="I210" i="2"/>
  <c r="A211" i="2" s="1"/>
  <c r="C211" i="2" s="1"/>
  <c r="B211" i="2" l="1"/>
  <c r="B180" i="3"/>
  <c r="C180" i="3" l="1"/>
  <c r="E180" i="3"/>
  <c r="F211" i="2" l="1"/>
  <c r="G211" i="2" s="1"/>
  <c r="D180" i="3"/>
  <c r="G180" i="3" s="1"/>
  <c r="D211" i="2"/>
  <c r="H211" i="2" s="1"/>
  <c r="F180" i="3" l="1"/>
  <c r="I211" i="2"/>
  <c r="A212" i="2" s="1"/>
  <c r="C212" i="2" s="1"/>
  <c r="B181" i="3" l="1"/>
  <c r="B212" i="2"/>
  <c r="E181" i="3" l="1"/>
  <c r="C181" i="3"/>
  <c r="F212" i="2" l="1"/>
  <c r="G212" i="2" s="1"/>
  <c r="D181" i="3"/>
  <c r="G181" i="3" s="1"/>
  <c r="D212" i="2"/>
  <c r="H212" i="2" s="1"/>
  <c r="F181" i="3" l="1"/>
  <c r="I212" i="2"/>
  <c r="A213" i="2" s="1"/>
  <c r="C213" i="2" s="1"/>
  <c r="B182" i="3" l="1"/>
  <c r="B213" i="2"/>
  <c r="E182" i="3" l="1"/>
  <c r="C182" i="3"/>
  <c r="F213" i="2" l="1"/>
  <c r="G213" i="2" s="1"/>
  <c r="D182" i="3"/>
  <c r="G182" i="3" s="1"/>
  <c r="D213" i="2"/>
  <c r="H213" i="2" s="1"/>
  <c r="F182" i="3" l="1"/>
  <c r="I213" i="2"/>
  <c r="A214" i="2" s="1"/>
  <c r="C214" i="2" s="1"/>
  <c r="B214" i="2" l="1"/>
  <c r="B183" i="3"/>
  <c r="E183" i="3" l="1"/>
  <c r="C183" i="3"/>
  <c r="F214" i="2" l="1"/>
  <c r="G214" i="2" s="1"/>
  <c r="D183" i="3"/>
  <c r="G183" i="3" s="1"/>
  <c r="D214" i="2"/>
  <c r="H214" i="2" s="1"/>
  <c r="F183" i="3" l="1"/>
  <c r="I214" i="2"/>
  <c r="A215" i="2" s="1"/>
  <c r="C215" i="2" s="1"/>
  <c r="B215" i="2" l="1"/>
  <c r="B184" i="3"/>
  <c r="C184" i="3" l="1"/>
  <c r="E184" i="3"/>
  <c r="F215" i="2" l="1"/>
  <c r="G215" i="2" s="1"/>
  <c r="D184" i="3"/>
  <c r="G184" i="3" s="1"/>
  <c r="D215" i="2"/>
  <c r="H215" i="2" s="1"/>
  <c r="F184" i="3" l="1"/>
  <c r="I215" i="2"/>
  <c r="A216" i="2" s="1"/>
  <c r="C216" i="2" s="1"/>
  <c r="B185" i="3" l="1"/>
  <c r="B216" i="2"/>
  <c r="E185" i="3" l="1"/>
  <c r="C185" i="3"/>
  <c r="F216" i="2" l="1"/>
  <c r="G216" i="2" s="1"/>
  <c r="D185" i="3"/>
  <c r="G185" i="3" s="1"/>
  <c r="D216" i="2"/>
  <c r="H216" i="2" s="1"/>
  <c r="F185" i="3" l="1"/>
  <c r="I216" i="2"/>
  <c r="A217" i="2" s="1"/>
  <c r="C217" i="2" s="1"/>
  <c r="B217" i="2" l="1"/>
  <c r="B186" i="3"/>
  <c r="C186" i="3" l="1"/>
  <c r="E186" i="3"/>
  <c r="F217" i="2" l="1"/>
  <c r="G217" i="2" s="1"/>
  <c r="D186" i="3"/>
  <c r="G186" i="3" s="1"/>
  <c r="D217" i="2"/>
  <c r="H217" i="2" s="1"/>
  <c r="F186" i="3" l="1"/>
  <c r="I217" i="2"/>
  <c r="A218" i="2" s="1"/>
  <c r="C218" i="2" s="1"/>
  <c r="B218" i="2" l="1"/>
  <c r="B187" i="3"/>
  <c r="C187" i="3" l="1"/>
  <c r="E187" i="3"/>
  <c r="F218" i="2" l="1"/>
  <c r="G218" i="2" s="1"/>
  <c r="D187" i="3"/>
  <c r="G187" i="3" s="1"/>
  <c r="D218" i="2"/>
  <c r="H218" i="2" s="1"/>
  <c r="F187" i="3" l="1"/>
  <c r="I218" i="2"/>
  <c r="A219" i="2" s="1"/>
  <c r="C219" i="2" s="1"/>
  <c r="B219" i="2" l="1"/>
  <c r="B188" i="3"/>
  <c r="C188" i="3" l="1"/>
  <c r="E188" i="3"/>
  <c r="F219" i="2" l="1"/>
  <c r="G219" i="2" s="1"/>
  <c r="D188" i="3"/>
  <c r="G188" i="3" s="1"/>
  <c r="D219" i="2"/>
  <c r="H219" i="2" s="1"/>
  <c r="F188" i="3" l="1"/>
  <c r="I219" i="2"/>
  <c r="A220" i="2" s="1"/>
  <c r="C220" i="2" s="1"/>
  <c r="B189" i="3" l="1"/>
  <c r="B220" i="2"/>
  <c r="C189" i="3" l="1"/>
  <c r="E189" i="3"/>
  <c r="F220" i="2" l="1"/>
  <c r="G220" i="2" s="1"/>
  <c r="D189" i="3"/>
  <c r="G189" i="3" s="1"/>
  <c r="D220" i="2"/>
  <c r="H220" i="2" s="1"/>
  <c r="F189" i="3" l="1"/>
  <c r="I220" i="2"/>
  <c r="A221" i="2" s="1"/>
  <c r="C221" i="2" s="1"/>
  <c r="B221" i="2" l="1"/>
  <c r="B190" i="3"/>
  <c r="C190" i="3" l="1"/>
  <c r="E190" i="3"/>
  <c r="F221" i="2" l="1"/>
  <c r="G221" i="2" s="1"/>
  <c r="D190" i="3"/>
  <c r="G190" i="3" s="1"/>
  <c r="D221" i="2"/>
  <c r="H221" i="2" s="1"/>
  <c r="F190" i="3" l="1"/>
  <c r="I221" i="2"/>
  <c r="A222" i="2" s="1"/>
  <c r="C222" i="2" s="1"/>
  <c r="B191" i="3" l="1"/>
  <c r="B222" i="2"/>
  <c r="E191" i="3" l="1"/>
  <c r="C191" i="3"/>
  <c r="F222" i="2" l="1"/>
  <c r="G222" i="2" s="1"/>
  <c r="D191" i="3"/>
  <c r="G191" i="3" s="1"/>
  <c r="D222" i="2"/>
  <c r="H222" i="2" s="1"/>
  <c r="F191" i="3" l="1"/>
  <c r="I222" i="2"/>
  <c r="A223" i="2" s="1"/>
  <c r="C223" i="2" s="1"/>
  <c r="B223" i="2" l="1"/>
  <c r="B192" i="3"/>
  <c r="C192" i="3" l="1"/>
  <c r="E192" i="3"/>
  <c r="F223" i="2" l="1"/>
  <c r="G223" i="2" s="1"/>
  <c r="D192" i="3"/>
  <c r="G192" i="3" s="1"/>
  <c r="D223" i="2"/>
  <c r="H223" i="2" s="1"/>
  <c r="F192" i="3" l="1"/>
  <c r="I223" i="2"/>
  <c r="A224" i="2" s="1"/>
  <c r="C224" i="2" s="1"/>
  <c r="B224" i="2" l="1"/>
  <c r="B193" i="3"/>
  <c r="E193" i="3" l="1"/>
  <c r="C193" i="3"/>
  <c r="F224" i="2" l="1"/>
  <c r="G224" i="2" s="1"/>
  <c r="D193" i="3"/>
  <c r="G193" i="3" s="1"/>
  <c r="D224" i="2"/>
  <c r="H224" i="2" s="1"/>
  <c r="F193" i="3" l="1"/>
  <c r="I224" i="2"/>
  <c r="A225" i="2" s="1"/>
  <c r="C225" i="2" s="1"/>
  <c r="B225" i="2" l="1"/>
  <c r="B194" i="3"/>
  <c r="C194" i="3" l="1"/>
  <c r="E194" i="3"/>
  <c r="F225" i="2" l="1"/>
  <c r="G225" i="2" s="1"/>
  <c r="D194" i="3"/>
  <c r="G194" i="3" s="1"/>
  <c r="D225" i="2"/>
  <c r="H225" i="2" s="1"/>
  <c r="F194" i="3" l="1"/>
  <c r="I225" i="2"/>
  <c r="A226" i="2" s="1"/>
  <c r="C226" i="2" s="1"/>
  <c r="B195" i="3" l="1"/>
  <c r="B226" i="2"/>
  <c r="E195" i="3" l="1"/>
  <c r="C195" i="3"/>
  <c r="F226" i="2" l="1"/>
  <c r="G226" i="2" s="1"/>
  <c r="D195" i="3"/>
  <c r="G195" i="3" s="1"/>
  <c r="D226" i="2"/>
  <c r="H226" i="2" s="1"/>
  <c r="F195" i="3" l="1"/>
  <c r="I226" i="2"/>
  <c r="A227" i="2" s="1"/>
  <c r="C227" i="2" s="1"/>
  <c r="B227" i="2" l="1"/>
  <c r="B196" i="3"/>
  <c r="C196" i="3" l="1"/>
  <c r="E196" i="3"/>
  <c r="F227" i="2" l="1"/>
  <c r="G227" i="2" s="1"/>
  <c r="D196" i="3"/>
  <c r="G196" i="3" s="1"/>
  <c r="D227" i="2"/>
  <c r="H227" i="2" s="1"/>
  <c r="F196" i="3" l="1"/>
  <c r="I227" i="2"/>
  <c r="A228" i="2" s="1"/>
  <c r="C228" i="2" s="1"/>
  <c r="B228" i="2" l="1"/>
  <c r="B197" i="3"/>
  <c r="E197" i="3" l="1"/>
  <c r="C197" i="3"/>
  <c r="F228" i="2" l="1"/>
  <c r="G228" i="2" s="1"/>
  <c r="D197" i="3"/>
  <c r="G197" i="3" s="1"/>
  <c r="D228" i="2"/>
  <c r="H228" i="2" s="1"/>
  <c r="F197" i="3" l="1"/>
  <c r="I228" i="2"/>
  <c r="A229" i="2" s="1"/>
  <c r="C229" i="2" s="1"/>
  <c r="B229" i="2" l="1"/>
  <c r="B198" i="3"/>
  <c r="C198" i="3" l="1"/>
  <c r="E198" i="3"/>
  <c r="F229" i="2" l="1"/>
  <c r="G229" i="2" s="1"/>
  <c r="D198" i="3"/>
  <c r="G198" i="3" s="1"/>
  <c r="D229" i="2"/>
  <c r="H229" i="2" s="1"/>
  <c r="F198" i="3" l="1"/>
  <c r="I229" i="2"/>
  <c r="A230" i="2" s="1"/>
  <c r="C230" i="2" s="1"/>
  <c r="B199" i="3" l="1"/>
  <c r="B230" i="2"/>
  <c r="E199" i="3" l="1"/>
  <c r="C199" i="3"/>
  <c r="F230" i="2" l="1"/>
  <c r="G230" i="2" s="1"/>
  <c r="D199" i="3"/>
  <c r="G199" i="3" s="1"/>
  <c r="D230" i="2"/>
  <c r="H230" i="2" s="1"/>
  <c r="F199" i="3" l="1"/>
  <c r="I230" i="2"/>
  <c r="A231" i="2" s="1"/>
  <c r="C231" i="2" s="1"/>
  <c r="B200" i="3" l="1"/>
  <c r="B231" i="2"/>
  <c r="C200" i="3" l="1"/>
  <c r="E200" i="3"/>
  <c r="F231" i="2" l="1"/>
  <c r="G231" i="2" s="1"/>
  <c r="D200" i="3"/>
  <c r="G200" i="3" s="1"/>
  <c r="D231" i="2"/>
  <c r="H231" i="2" s="1"/>
  <c r="F200" i="3" l="1"/>
  <c r="I231" i="2"/>
  <c r="A232" i="2" s="1"/>
  <c r="C232" i="2" s="1"/>
  <c r="B201" i="3" l="1"/>
  <c r="B232" i="2"/>
  <c r="E201" i="3" l="1"/>
  <c r="C201" i="3"/>
  <c r="F232" i="2" l="1"/>
  <c r="G232" i="2" s="1"/>
  <c r="D201" i="3"/>
  <c r="G201" i="3" s="1"/>
  <c r="D232" i="2"/>
  <c r="H232" i="2" s="1"/>
  <c r="F201" i="3" l="1"/>
  <c r="I232" i="2"/>
  <c r="A233" i="2" s="1"/>
  <c r="C233" i="2" s="1"/>
  <c r="B233" i="2" l="1"/>
  <c r="B202" i="3"/>
  <c r="E202" i="3" l="1"/>
  <c r="C202" i="3"/>
  <c r="F233" i="2" l="1"/>
  <c r="G233" i="2" s="1"/>
  <c r="D202" i="3"/>
  <c r="G202" i="3" s="1"/>
  <c r="D233" i="2"/>
  <c r="H233" i="2" s="1"/>
  <c r="F202" i="3" l="1"/>
  <c r="I233" i="2"/>
  <c r="A234" i="2" s="1"/>
  <c r="C234" i="2" s="1"/>
  <c r="B234" i="2" l="1"/>
  <c r="B203" i="3"/>
  <c r="C203" i="3" l="1"/>
  <c r="E203" i="3"/>
  <c r="F234" i="2" l="1"/>
  <c r="G234" i="2" s="1"/>
  <c r="D203" i="3"/>
  <c r="G203" i="3" s="1"/>
  <c r="D234" i="2"/>
  <c r="H234" i="2" l="1"/>
  <c r="F203" i="3"/>
  <c r="I234" i="2"/>
  <c r="A235" i="2" s="1"/>
  <c r="C235" i="2" s="1"/>
  <c r="B204" i="3" l="1"/>
  <c r="B235" i="2"/>
  <c r="C204" i="3" l="1"/>
  <c r="E204" i="3"/>
  <c r="F235" i="2" l="1"/>
  <c r="G235" i="2" s="1"/>
  <c r="D204" i="3"/>
  <c r="G204" i="3" s="1"/>
  <c r="D235" i="2"/>
  <c r="H235" i="2" s="1"/>
  <c r="F204" i="3" l="1"/>
  <c r="I235" i="2"/>
  <c r="A236" i="2" s="1"/>
  <c r="C236" i="2" s="1"/>
  <c r="B205" i="3" l="1"/>
  <c r="B236" i="2"/>
  <c r="E205" i="3" l="1"/>
  <c r="C205" i="3"/>
  <c r="F236" i="2" l="1"/>
  <c r="G236" i="2" s="1"/>
  <c r="D205" i="3"/>
  <c r="G205" i="3" s="1"/>
  <c r="D236" i="2"/>
  <c r="H236" i="2" s="1"/>
  <c r="F205" i="3" l="1"/>
  <c r="I236" i="2"/>
  <c r="A237" i="2" s="1"/>
  <c r="C237" i="2" s="1"/>
  <c r="B237" i="2" l="1"/>
  <c r="B206" i="3"/>
  <c r="C206" i="3" l="1"/>
  <c r="E206" i="3"/>
  <c r="F237" i="2" l="1"/>
  <c r="G237" i="2" s="1"/>
  <c r="D206" i="3"/>
  <c r="G206" i="3" s="1"/>
  <c r="D237" i="2"/>
  <c r="H237" i="2" s="1"/>
  <c r="F206" i="3" l="1"/>
  <c r="I237" i="2"/>
  <c r="A238" i="2" s="1"/>
  <c r="C238" i="2" s="1"/>
  <c r="B238" i="2" l="1"/>
  <c r="B207" i="3"/>
  <c r="C207" i="3" l="1"/>
  <c r="E207" i="3"/>
  <c r="F238" i="2" l="1"/>
  <c r="G238" i="2" s="1"/>
  <c r="D207" i="3"/>
  <c r="G207" i="3" s="1"/>
  <c r="D238" i="2"/>
  <c r="H238" i="2" s="1"/>
  <c r="F207" i="3" l="1"/>
  <c r="I238" i="2"/>
  <c r="A239" i="2" s="1"/>
  <c r="C239" i="2" s="1"/>
  <c r="B239" i="2" l="1"/>
  <c r="B208" i="3"/>
  <c r="C208" i="3" l="1"/>
  <c r="E208" i="3"/>
  <c r="F239" i="2" l="1"/>
  <c r="G239" i="2" s="1"/>
  <c r="D208" i="3"/>
  <c r="G208" i="3" s="1"/>
  <c r="D239" i="2"/>
  <c r="H239" i="2" s="1"/>
  <c r="F208" i="3" l="1"/>
  <c r="I239" i="2"/>
  <c r="A240" i="2" s="1"/>
  <c r="C240" i="2" s="1"/>
  <c r="B209" i="3" l="1"/>
  <c r="B240" i="2"/>
  <c r="E209" i="3" l="1"/>
  <c r="C209" i="3"/>
  <c r="F240" i="2" l="1"/>
  <c r="G240" i="2" s="1"/>
  <c r="D209" i="3"/>
  <c r="G209" i="3" s="1"/>
  <c r="D240" i="2"/>
  <c r="H240" i="2" l="1"/>
  <c r="F209" i="3"/>
  <c r="I240" i="2"/>
  <c r="A241" i="2" s="1"/>
  <c r="C241" i="2" s="1"/>
  <c r="B210" i="3" l="1"/>
  <c r="B241" i="2"/>
  <c r="E210" i="3" l="1"/>
  <c r="C210" i="3"/>
  <c r="F241" i="2" l="1"/>
  <c r="G241" i="2" s="1"/>
  <c r="D210" i="3"/>
  <c r="G210" i="3" s="1"/>
  <c r="D241" i="2"/>
  <c r="H241" i="2" l="1"/>
  <c r="F210" i="3"/>
  <c r="I241" i="2"/>
  <c r="A242" i="2" s="1"/>
  <c r="C242" i="2" s="1"/>
  <c r="B211" i="3" l="1"/>
  <c r="B242" i="2"/>
  <c r="E211" i="3" l="1"/>
  <c r="C211" i="3"/>
  <c r="F242" i="2" l="1"/>
  <c r="G242" i="2" s="1"/>
  <c r="D211" i="3"/>
  <c r="G211" i="3" s="1"/>
  <c r="D242" i="2"/>
  <c r="H242" i="2" s="1"/>
  <c r="F211" i="3" l="1"/>
  <c r="I242" i="2"/>
  <c r="A243" i="2" s="1"/>
  <c r="C243" i="2" s="1"/>
  <c r="B212" i="3" l="1"/>
  <c r="B243" i="2"/>
  <c r="C212" i="3" l="1"/>
  <c r="E212" i="3"/>
  <c r="F243" i="2" l="1"/>
  <c r="G243" i="2" s="1"/>
  <c r="D212" i="3"/>
  <c r="G212" i="3" s="1"/>
  <c r="D243" i="2"/>
  <c r="H243" i="2" s="1"/>
  <c r="F212" i="3" l="1"/>
  <c r="I243" i="2"/>
  <c r="A244" i="2" s="1"/>
  <c r="C244" i="2" s="1"/>
  <c r="B213" i="3" l="1"/>
  <c r="B244" i="2"/>
  <c r="E213" i="3" l="1"/>
  <c r="C213" i="3"/>
  <c r="F244" i="2" l="1"/>
  <c r="G244" i="2" s="1"/>
  <c r="D213" i="3"/>
  <c r="G213" i="3" s="1"/>
  <c r="D244" i="2"/>
  <c r="H244" i="2" s="1"/>
  <c r="F213" i="3" l="1"/>
  <c r="I244" i="2"/>
  <c r="A245" i="2" s="1"/>
  <c r="C245" i="2" s="1"/>
  <c r="B245" i="2" l="1"/>
  <c r="B214" i="3"/>
  <c r="E214" i="3" l="1"/>
  <c r="C214" i="3"/>
  <c r="F245" i="2" l="1"/>
  <c r="G245" i="2" s="1"/>
  <c r="D214" i="3"/>
  <c r="G214" i="3" s="1"/>
  <c r="D245" i="2"/>
  <c r="H245" i="2" l="1"/>
  <c r="F214" i="3"/>
  <c r="I245" i="2"/>
  <c r="A246" i="2" s="1"/>
  <c r="C246" i="2" s="1"/>
  <c r="B246" i="2" l="1"/>
  <c r="B215" i="3"/>
  <c r="E215" i="3" l="1"/>
  <c r="C215" i="3"/>
  <c r="F246" i="2" l="1"/>
  <c r="G246" i="2" s="1"/>
  <c r="D215" i="3"/>
  <c r="G215" i="3" s="1"/>
  <c r="D246" i="2"/>
  <c r="H246" i="2" s="1"/>
  <c r="F215" i="3" l="1"/>
  <c r="I246" i="2"/>
  <c r="A247" i="2" s="1"/>
  <c r="C247" i="2" s="1"/>
  <c r="B216" i="3" l="1"/>
  <c r="B247" i="2"/>
  <c r="E216" i="3" l="1"/>
  <c r="C216" i="3"/>
  <c r="F247" i="2" l="1"/>
  <c r="G247" i="2" s="1"/>
  <c r="D216" i="3"/>
  <c r="G216" i="3" s="1"/>
  <c r="D247" i="2"/>
  <c r="H247" i="2" s="1"/>
  <c r="F216" i="3" l="1"/>
  <c r="I247" i="2"/>
  <c r="A248" i="2" s="1"/>
  <c r="C248" i="2" s="1"/>
  <c r="B217" i="3" l="1"/>
  <c r="B248" i="2"/>
  <c r="E217" i="3" l="1"/>
  <c r="C217" i="3"/>
  <c r="F248" i="2" l="1"/>
  <c r="G248" i="2" s="1"/>
  <c r="D217" i="3"/>
  <c r="G217" i="3" s="1"/>
  <c r="D248" i="2"/>
  <c r="H248" i="2" s="1"/>
  <c r="F217" i="3" l="1"/>
  <c r="I248" i="2"/>
  <c r="A249" i="2" s="1"/>
  <c r="C249" i="2" s="1"/>
  <c r="B249" i="2" l="1"/>
  <c r="B218" i="3"/>
  <c r="C218" i="3" l="1"/>
  <c r="E218" i="3"/>
  <c r="F249" i="2" l="1"/>
  <c r="G249" i="2" s="1"/>
  <c r="D218" i="3"/>
  <c r="G218" i="3" s="1"/>
  <c r="D249" i="2"/>
  <c r="H249" i="2" s="1"/>
  <c r="F218" i="3" l="1"/>
  <c r="I249" i="2"/>
  <c r="A250" i="2" s="1"/>
  <c r="C250" i="2" s="1"/>
  <c r="B250" i="2" l="1"/>
  <c r="B219" i="3"/>
  <c r="E219" i="3" l="1"/>
  <c r="C219" i="3"/>
  <c r="F250" i="2" l="1"/>
  <c r="G250" i="2" s="1"/>
  <c r="D219" i="3"/>
  <c r="G219" i="3" s="1"/>
  <c r="D250" i="2"/>
  <c r="H250" i="2" s="1"/>
  <c r="F219" i="3" l="1"/>
  <c r="I250" i="2"/>
  <c r="A251" i="2" s="1"/>
  <c r="C251" i="2" s="1"/>
  <c r="B251" i="2" l="1"/>
  <c r="B220" i="3"/>
  <c r="C220" i="3" l="1"/>
  <c r="E220" i="3"/>
  <c r="F251" i="2" l="1"/>
  <c r="G251" i="2" s="1"/>
  <c r="D220" i="3"/>
  <c r="G220" i="3" s="1"/>
  <c r="D251" i="2"/>
  <c r="H251" i="2" s="1"/>
  <c r="F220" i="3" l="1"/>
  <c r="I251" i="2"/>
  <c r="A252" i="2" s="1"/>
  <c r="C252" i="2" s="1"/>
  <c r="B252" i="2" l="1"/>
  <c r="B221" i="3"/>
  <c r="E221" i="3" l="1"/>
  <c r="C221" i="3"/>
  <c r="F252" i="2" l="1"/>
  <c r="G252" i="2" s="1"/>
  <c r="D221" i="3"/>
  <c r="G221" i="3" s="1"/>
  <c r="D252" i="2"/>
  <c r="H252" i="2" s="1"/>
  <c r="F221" i="3" l="1"/>
  <c r="I252" i="2"/>
  <c r="A253" i="2" s="1"/>
  <c r="C253" i="2" s="1"/>
  <c r="B222" i="3" l="1"/>
  <c r="B253" i="2"/>
  <c r="C222" i="3" l="1"/>
  <c r="E222" i="3"/>
  <c r="F253" i="2" l="1"/>
  <c r="G253" i="2" s="1"/>
  <c r="D222" i="3"/>
  <c r="G222" i="3" s="1"/>
  <c r="D253" i="2"/>
  <c r="H253" i="2" s="1"/>
  <c r="F222" i="3" l="1"/>
  <c r="I253" i="2"/>
  <c r="A254" i="2" s="1"/>
  <c r="C254" i="2" s="1"/>
  <c r="B223" i="3" l="1"/>
  <c r="B254" i="2"/>
  <c r="E223" i="3" l="1"/>
  <c r="C223" i="3"/>
  <c r="F254" i="2" l="1"/>
  <c r="G254" i="2" s="1"/>
  <c r="D223" i="3"/>
  <c r="G223" i="3" s="1"/>
  <c r="D254" i="2"/>
  <c r="H254" i="2" s="1"/>
  <c r="F223" i="3" l="1"/>
  <c r="I254" i="2"/>
  <c r="A255" i="2" s="1"/>
  <c r="C255" i="2" s="1"/>
  <c r="B255" i="2" l="1"/>
  <c r="B224" i="3"/>
  <c r="E224" i="3" l="1"/>
  <c r="C224" i="3"/>
  <c r="F255" i="2" l="1"/>
  <c r="G255" i="2" s="1"/>
  <c r="D224" i="3"/>
  <c r="G224" i="3" s="1"/>
  <c r="D255" i="2"/>
  <c r="H255" i="2" s="1"/>
  <c r="F224" i="3" l="1"/>
  <c r="I255" i="2"/>
  <c r="A256" i="2" s="1"/>
  <c r="C256" i="2" s="1"/>
  <c r="B256" i="2" l="1"/>
  <c r="B225" i="3"/>
  <c r="E225" i="3" l="1"/>
  <c r="C225" i="3"/>
  <c r="F256" i="2" l="1"/>
  <c r="G256" i="2" s="1"/>
  <c r="D225" i="3"/>
  <c r="G225" i="3" s="1"/>
  <c r="D256" i="2"/>
  <c r="H256" i="2" s="1"/>
  <c r="F225" i="3" l="1"/>
  <c r="I256" i="2"/>
  <c r="A257" i="2" s="1"/>
  <c r="C257" i="2" s="1"/>
  <c r="B257" i="2" l="1"/>
  <c r="B226" i="3"/>
  <c r="E226" i="3" l="1"/>
  <c r="C226" i="3"/>
  <c r="F257" i="2" l="1"/>
  <c r="G257" i="2" s="1"/>
  <c r="D226" i="3"/>
  <c r="G226" i="3" s="1"/>
  <c r="D257" i="2"/>
  <c r="H257" i="2" s="1"/>
  <c r="F226" i="3" l="1"/>
  <c r="I257" i="2"/>
  <c r="A258" i="2" s="1"/>
  <c r="C258" i="2" s="1"/>
  <c r="B258" i="2" l="1"/>
  <c r="B227" i="3"/>
  <c r="E227" i="3" l="1"/>
  <c r="C227" i="3"/>
  <c r="F258" i="2" l="1"/>
  <c r="G258" i="2" s="1"/>
  <c r="D227" i="3"/>
  <c r="G227" i="3" s="1"/>
  <c r="D258" i="2"/>
  <c r="H258" i="2" s="1"/>
  <c r="F227" i="3" l="1"/>
  <c r="I258" i="2"/>
  <c r="A259" i="2" s="1"/>
  <c r="C259" i="2" s="1"/>
  <c r="B228" i="3" l="1"/>
  <c r="B259" i="2"/>
  <c r="C228" i="3" l="1"/>
  <c r="E228" i="3"/>
  <c r="F259" i="2" l="1"/>
  <c r="G259" i="2" s="1"/>
  <c r="D228" i="3"/>
  <c r="G228" i="3" s="1"/>
  <c r="D259" i="2"/>
  <c r="H259" i="2" s="1"/>
  <c r="F228" i="3" l="1"/>
  <c r="I259" i="2"/>
  <c r="A260" i="2" s="1"/>
  <c r="C260" i="2" s="1"/>
  <c r="B229" i="3" l="1"/>
  <c r="B260" i="2"/>
  <c r="E229" i="3" l="1"/>
  <c r="C229" i="3"/>
  <c r="F260" i="2" l="1"/>
  <c r="G260" i="2" s="1"/>
  <c r="D229" i="3"/>
  <c r="G229" i="3" s="1"/>
  <c r="D260" i="2"/>
  <c r="H260" i="2" s="1"/>
  <c r="F229" i="3" l="1"/>
  <c r="I260" i="2"/>
  <c r="A261" i="2" s="1"/>
  <c r="C261" i="2" s="1"/>
  <c r="B230" i="3" l="1"/>
  <c r="B261" i="2"/>
  <c r="C230" i="3" l="1"/>
  <c r="E230" i="3"/>
  <c r="F261" i="2" l="1"/>
  <c r="G261" i="2" s="1"/>
  <c r="D230" i="3"/>
  <c r="G230" i="3" s="1"/>
  <c r="D261" i="2"/>
  <c r="H261" i="2" s="1"/>
  <c r="F230" i="3" l="1"/>
  <c r="I261" i="2"/>
  <c r="A262" i="2" s="1"/>
  <c r="C262" i="2" s="1"/>
  <c r="B231" i="3" l="1"/>
  <c r="B262" i="2"/>
  <c r="E231" i="3" l="1"/>
  <c r="C231" i="3"/>
  <c r="F262" i="2" l="1"/>
  <c r="G262" i="2" s="1"/>
  <c r="D231" i="3"/>
  <c r="G231" i="3" s="1"/>
  <c r="D262" i="2"/>
  <c r="H262" i="2" s="1"/>
  <c r="F231" i="3" l="1"/>
  <c r="I262" i="2"/>
  <c r="A263" i="2" s="1"/>
  <c r="C263" i="2" s="1"/>
  <c r="B263" i="2" l="1"/>
  <c r="B232" i="3"/>
  <c r="E232" i="3" l="1"/>
  <c r="C232" i="3"/>
  <c r="F263" i="2" l="1"/>
  <c r="G263" i="2" s="1"/>
  <c r="D232" i="3"/>
  <c r="G232" i="3" s="1"/>
  <c r="D263" i="2"/>
  <c r="H263" i="2" s="1"/>
  <c r="F232" i="3" l="1"/>
  <c r="I263" i="2"/>
  <c r="A264" i="2" s="1"/>
  <c r="C264" i="2" s="1"/>
  <c r="B264" i="2" l="1"/>
  <c r="B233" i="3"/>
  <c r="E233" i="3" l="1"/>
  <c r="C233" i="3"/>
  <c r="F264" i="2" l="1"/>
  <c r="G264" i="2" s="1"/>
  <c r="D233" i="3"/>
  <c r="G233" i="3" s="1"/>
  <c r="D264" i="2"/>
  <c r="H264" i="2" s="1"/>
  <c r="F233" i="3" l="1"/>
  <c r="I264" i="2"/>
  <c r="A265" i="2" s="1"/>
  <c r="C265" i="2" s="1"/>
  <c r="B234" i="3" l="1"/>
  <c r="B265" i="2"/>
  <c r="E234" i="3" l="1"/>
  <c r="C234" i="3"/>
  <c r="F265" i="2" l="1"/>
  <c r="G265" i="2" s="1"/>
  <c r="D234" i="3"/>
  <c r="G234" i="3" s="1"/>
  <c r="D265" i="2"/>
  <c r="H265" i="2" s="1"/>
  <c r="F234" i="3" l="1"/>
  <c r="I265" i="2"/>
  <c r="A266" i="2" s="1"/>
  <c r="C266" i="2" s="1"/>
  <c r="B266" i="2" l="1"/>
  <c r="B235" i="3"/>
  <c r="E235" i="3" l="1"/>
  <c r="C235" i="3"/>
  <c r="F266" i="2" l="1"/>
  <c r="G266" i="2" s="1"/>
  <c r="D235" i="3"/>
  <c r="G235" i="3" s="1"/>
  <c r="D266" i="2"/>
  <c r="H266" i="2" s="1"/>
  <c r="F235" i="3" l="1"/>
  <c r="I266" i="2"/>
  <c r="A267" i="2" s="1"/>
  <c r="C267" i="2" s="1"/>
  <c r="B267" i="2" l="1"/>
  <c r="B236" i="3"/>
  <c r="C236" i="3" l="1"/>
  <c r="E236" i="3"/>
  <c r="F267" i="2" l="1"/>
  <c r="G267" i="2" s="1"/>
  <c r="D236" i="3"/>
  <c r="G236" i="3" s="1"/>
  <c r="D267" i="2"/>
  <c r="H267" i="2" s="1"/>
  <c r="F236" i="3" l="1"/>
  <c r="I267" i="2"/>
  <c r="A268" i="2" s="1"/>
  <c r="C268" i="2" s="1"/>
  <c r="B268" i="2" l="1"/>
  <c r="B237" i="3"/>
  <c r="C237" i="3" l="1"/>
  <c r="E237" i="3"/>
  <c r="F268" i="2" l="1"/>
  <c r="G268" i="2" s="1"/>
  <c r="D237" i="3"/>
  <c r="G237" i="3" s="1"/>
  <c r="D268" i="2"/>
  <c r="H268" i="2" s="1"/>
  <c r="F237" i="3" l="1"/>
  <c r="I268" i="2"/>
  <c r="A269" i="2" s="1"/>
  <c r="C269" i="2" s="1"/>
  <c r="B238" i="3" l="1"/>
  <c r="B269" i="2"/>
  <c r="E238" i="3" l="1"/>
  <c r="C238" i="3"/>
  <c r="F269" i="2" l="1"/>
  <c r="G269" i="2" s="1"/>
  <c r="D238" i="3"/>
  <c r="G238" i="3" s="1"/>
  <c r="D269" i="2"/>
  <c r="H269" i="2" s="1"/>
  <c r="F238" i="3" l="1"/>
  <c r="I269" i="2"/>
  <c r="A270" i="2" s="1"/>
  <c r="C270" i="2" s="1"/>
  <c r="B270" i="2" l="1"/>
  <c r="B239" i="3"/>
  <c r="E239" i="3" l="1"/>
  <c r="C239" i="3"/>
  <c r="F270" i="2" l="1"/>
  <c r="G270" i="2" s="1"/>
  <c r="D239" i="3"/>
  <c r="G239" i="3" s="1"/>
  <c r="D270" i="2"/>
  <c r="H270" i="2" s="1"/>
  <c r="F239" i="3" l="1"/>
  <c r="I270" i="2"/>
  <c r="A271" i="2" s="1"/>
  <c r="C271" i="2" s="1"/>
  <c r="B271" i="2" l="1"/>
  <c r="B240" i="3"/>
  <c r="E240" i="3" l="1"/>
  <c r="C240" i="3"/>
  <c r="F271" i="2" l="1"/>
  <c r="G271" i="2" s="1"/>
  <c r="D240" i="3"/>
  <c r="G240" i="3" s="1"/>
  <c r="D271" i="2"/>
  <c r="H271" i="2" s="1"/>
  <c r="F240" i="3" l="1"/>
  <c r="I271" i="2"/>
  <c r="A272" i="2" s="1"/>
  <c r="C272" i="2" s="1"/>
  <c r="B241" i="3" l="1"/>
  <c r="B272" i="2"/>
  <c r="E241" i="3" l="1"/>
  <c r="C241" i="3"/>
  <c r="F272" i="2" l="1"/>
  <c r="G272" i="2" s="1"/>
  <c r="D241" i="3"/>
  <c r="G241" i="3" s="1"/>
  <c r="D272" i="2"/>
  <c r="H272" i="2" s="1"/>
  <c r="F241" i="3" l="1"/>
  <c r="I272" i="2"/>
  <c r="A273" i="2" s="1"/>
  <c r="C273" i="2" s="1"/>
  <c r="B242" i="3" l="1"/>
  <c r="B273" i="2"/>
  <c r="C242" i="3" l="1"/>
  <c r="E242" i="3"/>
  <c r="F273" i="2" l="1"/>
  <c r="G273" i="2" s="1"/>
  <c r="D242" i="3"/>
  <c r="G242" i="3" s="1"/>
  <c r="D273" i="2"/>
  <c r="H273" i="2" s="1"/>
  <c r="F242" i="3" l="1"/>
  <c r="I273" i="2"/>
  <c r="A274" i="2" s="1"/>
  <c r="C274" i="2" s="1"/>
  <c r="B274" i="2" l="1"/>
  <c r="B243" i="3"/>
  <c r="E243" i="3" l="1"/>
  <c r="C243" i="3"/>
  <c r="F274" i="2" l="1"/>
  <c r="G274" i="2" s="1"/>
  <c r="D243" i="3"/>
  <c r="G243" i="3" s="1"/>
  <c r="D274" i="2"/>
  <c r="H274" i="2" s="1"/>
  <c r="F243" i="3" l="1"/>
  <c r="I274" i="2"/>
  <c r="A275" i="2" s="1"/>
  <c r="C275" i="2" s="1"/>
  <c r="B244" i="3" l="1"/>
  <c r="B275" i="2"/>
  <c r="E244" i="3" l="1"/>
  <c r="C244" i="3"/>
  <c r="F275" i="2" l="1"/>
  <c r="G275" i="2" s="1"/>
  <c r="D244" i="3"/>
  <c r="G244" i="3" s="1"/>
  <c r="D275" i="2"/>
  <c r="H275" i="2" s="1"/>
  <c r="F244" i="3" l="1"/>
  <c r="I275" i="2"/>
  <c r="A276" i="2" s="1"/>
  <c r="C276" i="2" s="1"/>
  <c r="B245" i="3" l="1"/>
  <c r="B276" i="2"/>
  <c r="E245" i="3" l="1"/>
  <c r="C245" i="3"/>
  <c r="F276" i="2" l="1"/>
  <c r="G276" i="2" s="1"/>
  <c r="D245" i="3"/>
  <c r="G245" i="3" s="1"/>
  <c r="D276" i="2"/>
  <c r="H276" i="2" s="1"/>
  <c r="F245" i="3" l="1"/>
  <c r="I276" i="2"/>
  <c r="A277" i="2" s="1"/>
  <c r="C277" i="2" s="1"/>
  <c r="B277" i="2" l="1"/>
  <c r="B246" i="3"/>
  <c r="E246" i="3" l="1"/>
  <c r="C246" i="3"/>
  <c r="F277" i="2" l="1"/>
  <c r="G277" i="2" s="1"/>
  <c r="D246" i="3"/>
  <c r="G246" i="3" s="1"/>
  <c r="D277" i="2"/>
  <c r="H277" i="2" s="1"/>
  <c r="F246" i="3" l="1"/>
  <c r="I277" i="2"/>
  <c r="A278" i="2" s="1"/>
  <c r="C278" i="2" s="1"/>
  <c r="B278" i="2" l="1"/>
  <c r="B247" i="3"/>
  <c r="E247" i="3" l="1"/>
  <c r="C247" i="3"/>
  <c r="F278" i="2" l="1"/>
  <c r="G278" i="2" s="1"/>
  <c r="D247" i="3"/>
  <c r="G247" i="3" s="1"/>
  <c r="D278" i="2"/>
  <c r="H278" i="2" s="1"/>
  <c r="F247" i="3" l="1"/>
  <c r="I278" i="2"/>
  <c r="A279" i="2" s="1"/>
  <c r="C279" i="2" s="1"/>
  <c r="B248" i="3" l="1"/>
  <c r="B279" i="2"/>
  <c r="C248" i="3" l="1"/>
  <c r="E248" i="3"/>
  <c r="F279" i="2" l="1"/>
  <c r="G279" i="2" s="1"/>
  <c r="D248" i="3"/>
  <c r="G248" i="3" s="1"/>
  <c r="D279" i="2"/>
  <c r="H279" i="2" s="1"/>
  <c r="F248" i="3" l="1"/>
  <c r="I279" i="2"/>
  <c r="A280" i="2" s="1"/>
  <c r="C280" i="2" s="1"/>
  <c r="B249" i="3" l="1"/>
  <c r="B280" i="2"/>
  <c r="E249" i="3" l="1"/>
  <c r="C249" i="3"/>
  <c r="F280" i="2" l="1"/>
  <c r="G280" i="2" s="1"/>
  <c r="D249" i="3"/>
  <c r="G249" i="3" s="1"/>
  <c r="D280" i="2"/>
  <c r="H280" i="2" s="1"/>
  <c r="F249" i="3" l="1"/>
  <c r="I280" i="2"/>
  <c r="A281" i="2" s="1"/>
  <c r="C281" i="2" s="1"/>
  <c r="B250" i="3" l="1"/>
  <c r="B281" i="2"/>
  <c r="C250" i="3" l="1"/>
  <c r="E250" i="3"/>
  <c r="F281" i="2" l="1"/>
  <c r="G281" i="2" s="1"/>
  <c r="D250" i="3"/>
  <c r="G250" i="3" s="1"/>
  <c r="D281" i="2"/>
  <c r="H281" i="2" s="1"/>
  <c r="F250" i="3" l="1"/>
  <c r="I281" i="2"/>
  <c r="A282" i="2" s="1"/>
  <c r="C282" i="2" s="1"/>
  <c r="B282" i="2" l="1"/>
  <c r="B251" i="3"/>
  <c r="E251" i="3" l="1"/>
  <c r="C251" i="3"/>
  <c r="F282" i="2" l="1"/>
  <c r="G282" i="2" s="1"/>
  <c r="D251" i="3"/>
  <c r="G251" i="3" s="1"/>
  <c r="D282" i="2"/>
  <c r="H282" i="2" s="1"/>
  <c r="F251" i="3" l="1"/>
  <c r="I282" i="2"/>
  <c r="A283" i="2" s="1"/>
  <c r="C283" i="2" s="1"/>
  <c r="B252" i="3" l="1"/>
  <c r="B283" i="2"/>
  <c r="C252" i="3" l="1"/>
  <c r="E252" i="3"/>
  <c r="F283" i="2" l="1"/>
  <c r="G283" i="2" s="1"/>
  <c r="D252" i="3"/>
  <c r="G252" i="3" s="1"/>
  <c r="D283" i="2"/>
  <c r="H283" i="2" l="1"/>
  <c r="F252" i="3"/>
  <c r="I283" i="2"/>
  <c r="A284" i="2" s="1"/>
  <c r="C284" i="2" s="1"/>
  <c r="B284" i="2" l="1"/>
  <c r="B253" i="3"/>
  <c r="E253" i="3" l="1"/>
  <c r="C253" i="3"/>
  <c r="F284" i="2" l="1"/>
  <c r="G284" i="2" s="1"/>
  <c r="D253" i="3"/>
  <c r="G253" i="3" s="1"/>
  <c r="D284" i="2"/>
  <c r="H284" i="2" s="1"/>
  <c r="F253" i="3" l="1"/>
  <c r="I284" i="2"/>
  <c r="A285" i="2" s="1"/>
  <c r="C285" i="2" s="1"/>
  <c r="B285" i="2" l="1"/>
  <c r="B254" i="3"/>
  <c r="E254" i="3" l="1"/>
  <c r="C254" i="3"/>
  <c r="F285" i="2" l="1"/>
  <c r="G285" i="2" s="1"/>
  <c r="D254" i="3"/>
  <c r="G254" i="3" s="1"/>
  <c r="D285" i="2"/>
  <c r="H285" i="2" l="1"/>
  <c r="F254" i="3"/>
  <c r="I285" i="2"/>
  <c r="A286" i="2" s="1"/>
  <c r="C286" i="2" s="1"/>
  <c r="B255" i="3" l="1"/>
  <c r="B286" i="2"/>
  <c r="E255" i="3" l="1"/>
  <c r="C255" i="3"/>
  <c r="F286" i="2" l="1"/>
  <c r="G286" i="2" s="1"/>
  <c r="D255" i="3"/>
  <c r="G255" i="3" s="1"/>
  <c r="D286" i="2"/>
  <c r="H286" i="2" s="1"/>
  <c r="F255" i="3" l="1"/>
  <c r="I286" i="2"/>
  <c r="A287" i="2" s="1"/>
  <c r="C287" i="2" s="1"/>
  <c r="B287" i="2" l="1"/>
  <c r="B256" i="3"/>
  <c r="E256" i="3" l="1"/>
  <c r="C256" i="3"/>
  <c r="F287" i="2" l="1"/>
  <c r="G287" i="2" s="1"/>
  <c r="D256" i="3"/>
  <c r="G256" i="3" s="1"/>
  <c r="D287" i="2"/>
  <c r="H287" i="2" s="1"/>
  <c r="F256" i="3" l="1"/>
  <c r="I287" i="2"/>
  <c r="A288" i="2" s="1"/>
  <c r="C288" i="2" s="1"/>
  <c r="B257" i="3" l="1"/>
  <c r="B288" i="2"/>
  <c r="E257" i="3" l="1"/>
  <c r="C257" i="3"/>
  <c r="F288" i="2" l="1"/>
  <c r="G288" i="2" s="1"/>
  <c r="D257" i="3"/>
  <c r="G257" i="3" s="1"/>
  <c r="D288" i="2"/>
  <c r="H288" i="2" s="1"/>
  <c r="F257" i="3" l="1"/>
  <c r="I288" i="2"/>
  <c r="A289" i="2" s="1"/>
  <c r="C289" i="2" s="1"/>
  <c r="B289" i="2" l="1"/>
  <c r="B258" i="3"/>
  <c r="E258" i="3" l="1"/>
  <c r="C258" i="3"/>
  <c r="F289" i="2" l="1"/>
  <c r="G289" i="2" s="1"/>
  <c r="D258" i="3"/>
  <c r="G258" i="3" s="1"/>
  <c r="D289" i="2"/>
  <c r="H289" i="2" s="1"/>
  <c r="F258" i="3" l="1"/>
  <c r="I289" i="2"/>
  <c r="A290" i="2" s="1"/>
  <c r="C290" i="2" s="1"/>
  <c r="B290" i="2" l="1"/>
  <c r="B259" i="3"/>
  <c r="E259" i="3" l="1"/>
  <c r="C259" i="3"/>
  <c r="F290" i="2" l="1"/>
  <c r="G290" i="2" s="1"/>
  <c r="D259" i="3"/>
  <c r="G259" i="3" s="1"/>
  <c r="D290" i="2"/>
  <c r="H290" i="2" s="1"/>
  <c r="F259" i="3" l="1"/>
  <c r="I290" i="2"/>
  <c r="A291" i="2" s="1"/>
  <c r="C291" i="2" s="1"/>
  <c r="B260" i="3" l="1"/>
  <c r="B291" i="2"/>
  <c r="C260" i="3" l="1"/>
  <c r="E260" i="3"/>
  <c r="F291" i="2" l="1"/>
  <c r="G291" i="2" s="1"/>
  <c r="D260" i="3"/>
  <c r="G260" i="3" s="1"/>
  <c r="D291" i="2"/>
  <c r="H291" i="2" s="1"/>
  <c r="F260" i="3" l="1"/>
  <c r="I291" i="2"/>
  <c r="A292" i="2" s="1"/>
  <c r="C292" i="2" s="1"/>
  <c r="B261" i="3" l="1"/>
  <c r="B292" i="2"/>
  <c r="E261" i="3" l="1"/>
  <c r="C261" i="3"/>
  <c r="F292" i="2" l="1"/>
  <c r="G292" i="2" s="1"/>
  <c r="D261" i="3"/>
  <c r="G261" i="3" s="1"/>
  <c r="D292" i="2"/>
  <c r="H292" i="2" s="1"/>
  <c r="F261" i="3" l="1"/>
  <c r="I292" i="2"/>
  <c r="A293" i="2" s="1"/>
  <c r="C293" i="2" s="1"/>
  <c r="B262" i="3" l="1"/>
  <c r="B293" i="2"/>
  <c r="C262" i="3" l="1"/>
  <c r="E262" i="3"/>
  <c r="F293" i="2" l="1"/>
  <c r="G293" i="2" s="1"/>
  <c r="D262" i="3"/>
  <c r="G262" i="3" s="1"/>
  <c r="D293" i="2"/>
  <c r="H293" i="2" s="1"/>
  <c r="F262" i="3" l="1"/>
  <c r="I293" i="2"/>
  <c r="A294" i="2" s="1"/>
  <c r="C294" i="2" s="1"/>
  <c r="B263" i="3" l="1"/>
  <c r="B294" i="2"/>
  <c r="E263" i="3" l="1"/>
  <c r="C263" i="3"/>
  <c r="F294" i="2" l="1"/>
  <c r="G294" i="2" s="1"/>
  <c r="D263" i="3"/>
  <c r="G263" i="3" s="1"/>
  <c r="D294" i="2"/>
  <c r="H294" i="2" s="1"/>
  <c r="F263" i="3" l="1"/>
  <c r="I294" i="2"/>
  <c r="A295" i="2" s="1"/>
  <c r="C295" i="2" s="1"/>
  <c r="B264" i="3" l="1"/>
  <c r="B295" i="2"/>
  <c r="C264" i="3" l="1"/>
  <c r="E264" i="3"/>
  <c r="F295" i="2" l="1"/>
  <c r="G295" i="2" s="1"/>
  <c r="D264" i="3"/>
  <c r="G264" i="3" s="1"/>
  <c r="D295" i="2"/>
  <c r="H295" i="2" l="1"/>
  <c r="F264" i="3"/>
  <c r="I295" i="2"/>
  <c r="A296" i="2" s="1"/>
  <c r="C296" i="2" s="1"/>
  <c r="B265" i="3" l="1"/>
  <c r="B296" i="2"/>
  <c r="E265" i="3" l="1"/>
  <c r="C265" i="3"/>
  <c r="F296" i="2" l="1"/>
  <c r="G296" i="2" s="1"/>
  <c r="D265" i="3"/>
  <c r="G265" i="3" s="1"/>
  <c r="D296" i="2"/>
  <c r="H296" i="2" s="1"/>
  <c r="F265" i="3" l="1"/>
  <c r="I296" i="2"/>
  <c r="A297" i="2" s="1"/>
  <c r="C297" i="2" s="1"/>
  <c r="B266" i="3" l="1"/>
  <c r="B297" i="2"/>
  <c r="C266" i="3" l="1"/>
  <c r="E266" i="3"/>
  <c r="F297" i="2" l="1"/>
  <c r="G297" i="2" s="1"/>
  <c r="D266" i="3"/>
  <c r="G266" i="3" s="1"/>
  <c r="D297" i="2"/>
  <c r="H297" i="2" s="1"/>
  <c r="F266" i="3" l="1"/>
  <c r="I297" i="2"/>
  <c r="A298" i="2" s="1"/>
  <c r="C298" i="2" s="1"/>
  <c r="B267" i="3" l="1"/>
  <c r="B298" i="2"/>
  <c r="E267" i="3" l="1"/>
  <c r="C267" i="3"/>
  <c r="F298" i="2" l="1"/>
  <c r="G298" i="2" s="1"/>
  <c r="D267" i="3"/>
  <c r="G267" i="3" s="1"/>
  <c r="D298" i="2"/>
  <c r="H298" i="2" s="1"/>
  <c r="F267" i="3" l="1"/>
  <c r="I298" i="2"/>
  <c r="A299" i="2" s="1"/>
  <c r="C299" i="2" s="1"/>
  <c r="B268" i="3" l="1"/>
  <c r="B299" i="2"/>
  <c r="C268" i="3" l="1"/>
  <c r="E268" i="3"/>
  <c r="F299" i="2" l="1"/>
  <c r="G299" i="2" s="1"/>
  <c r="D268" i="3"/>
  <c r="G268" i="3" s="1"/>
  <c r="D299" i="2"/>
  <c r="H299" i="2" s="1"/>
  <c r="F268" i="3" l="1"/>
  <c r="I299" i="2"/>
  <c r="A300" i="2" s="1"/>
  <c r="C300" i="2" s="1"/>
  <c r="B300" i="2" l="1"/>
  <c r="B269" i="3"/>
  <c r="E269" i="3" l="1"/>
  <c r="C269" i="3"/>
  <c r="F300" i="2" l="1"/>
  <c r="G300" i="2" s="1"/>
  <c r="D269" i="3"/>
  <c r="G269" i="3" s="1"/>
  <c r="D300" i="2"/>
  <c r="H300" i="2" s="1"/>
  <c r="F269" i="3" l="1"/>
  <c r="I300" i="2"/>
  <c r="A301" i="2" s="1"/>
  <c r="C301" i="2" s="1"/>
  <c r="B270" i="3" l="1"/>
  <c r="B301" i="2"/>
  <c r="C270" i="3" l="1"/>
  <c r="E270" i="3"/>
  <c r="F301" i="2" l="1"/>
  <c r="G301" i="2" s="1"/>
  <c r="D270" i="3"/>
  <c r="G270" i="3" s="1"/>
  <c r="D301" i="2"/>
  <c r="H301" i="2" s="1"/>
  <c r="F270" i="3" l="1"/>
  <c r="I301" i="2"/>
  <c r="A302" i="2" s="1"/>
  <c r="C302" i="2" s="1"/>
  <c r="B302" i="2" l="1"/>
  <c r="B271" i="3"/>
  <c r="E271" i="3" l="1"/>
  <c r="C271" i="3"/>
  <c r="F302" i="2" l="1"/>
  <c r="G302" i="2" s="1"/>
  <c r="D271" i="3"/>
  <c r="G271" i="3" s="1"/>
  <c r="D302" i="2"/>
  <c r="H302" i="2" s="1"/>
  <c r="F271" i="3" l="1"/>
  <c r="I302" i="2"/>
  <c r="A303" i="2" s="1"/>
  <c r="C303" i="2" s="1"/>
  <c r="B272" i="3" l="1"/>
  <c r="B303" i="2"/>
  <c r="C272" i="3" l="1"/>
  <c r="E272" i="3"/>
  <c r="F303" i="2" l="1"/>
  <c r="G303" i="2" s="1"/>
  <c r="D272" i="3"/>
  <c r="G272" i="3" s="1"/>
  <c r="D303" i="2"/>
  <c r="H303" i="2" s="1"/>
  <c r="F272" i="3" l="1"/>
  <c r="I303" i="2"/>
  <c r="A304" i="2" s="1"/>
  <c r="C304" i="2" s="1"/>
  <c r="B304" i="2" l="1"/>
  <c r="B273" i="3"/>
  <c r="E273" i="3" l="1"/>
  <c r="C273" i="3"/>
  <c r="F304" i="2" l="1"/>
  <c r="G304" i="2" s="1"/>
  <c r="D273" i="3"/>
  <c r="G273" i="3" s="1"/>
  <c r="D304" i="2"/>
  <c r="H304" i="2" l="1"/>
  <c r="F273" i="3"/>
  <c r="I304" i="2"/>
  <c r="A305" i="2" s="1"/>
  <c r="C305" i="2" s="1"/>
  <c r="B305" i="2" l="1"/>
  <c r="B274" i="3"/>
  <c r="C274" i="3" l="1"/>
  <c r="E274" i="3"/>
  <c r="F305" i="2" l="1"/>
  <c r="G305" i="2" s="1"/>
  <c r="D274" i="3"/>
  <c r="G274" i="3" s="1"/>
  <c r="D305" i="2"/>
  <c r="H305" i="2" s="1"/>
  <c r="F274" i="3" l="1"/>
  <c r="I305" i="2"/>
  <c r="A306" i="2" s="1"/>
  <c r="C306" i="2" s="1"/>
  <c r="B275" i="3" l="1"/>
  <c r="B306" i="2"/>
  <c r="E275" i="3" l="1"/>
  <c r="C275" i="3"/>
  <c r="F306" i="2" l="1"/>
  <c r="G306" i="2" s="1"/>
  <c r="D275" i="3"/>
  <c r="G275" i="3" s="1"/>
  <c r="D306" i="2"/>
  <c r="H306" i="2" s="1"/>
  <c r="F275" i="3" l="1"/>
  <c r="I306" i="2"/>
  <c r="A307" i="2" s="1"/>
  <c r="C307" i="2" s="1"/>
  <c r="B276" i="3" l="1"/>
  <c r="B307" i="2"/>
  <c r="C276" i="3" l="1"/>
  <c r="E276" i="3"/>
  <c r="F307" i="2" l="1"/>
  <c r="G307" i="2" s="1"/>
  <c r="D276" i="3"/>
  <c r="G276" i="3" s="1"/>
  <c r="D307" i="2"/>
  <c r="H307" i="2" s="1"/>
  <c r="F276" i="3" l="1"/>
  <c r="I307" i="2"/>
  <c r="A308" i="2" s="1"/>
  <c r="C308" i="2" s="1"/>
  <c r="B308" i="2" l="1"/>
  <c r="B277" i="3"/>
  <c r="E277" i="3" l="1"/>
  <c r="C277" i="3"/>
  <c r="F308" i="2" l="1"/>
  <c r="G308" i="2" s="1"/>
  <c r="D277" i="3"/>
  <c r="G277" i="3" s="1"/>
  <c r="D308" i="2"/>
  <c r="H308" i="2" l="1"/>
  <c r="F277" i="3"/>
  <c r="I308" i="2"/>
  <c r="A309" i="2" s="1"/>
  <c r="C309" i="2" s="1"/>
  <c r="B309" i="2" l="1"/>
  <c r="B278" i="3"/>
  <c r="C278" i="3" l="1"/>
  <c r="E278" i="3"/>
  <c r="F309" i="2" l="1"/>
  <c r="G309" i="2" s="1"/>
  <c r="D278" i="3"/>
  <c r="G278" i="3" s="1"/>
  <c r="D309" i="2"/>
  <c r="H309" i="2" s="1"/>
  <c r="F278" i="3" l="1"/>
  <c r="I309" i="2"/>
  <c r="A310" i="2" s="1"/>
  <c r="C310" i="2" s="1"/>
  <c r="B310" i="2" l="1"/>
  <c r="B279" i="3"/>
  <c r="E279" i="3" l="1"/>
  <c r="C279" i="3"/>
  <c r="F310" i="2" l="1"/>
  <c r="G310" i="2" s="1"/>
  <c r="D279" i="3"/>
  <c r="G279" i="3" s="1"/>
  <c r="D310" i="2"/>
  <c r="H310" i="2" s="1"/>
  <c r="F279" i="3" l="1"/>
  <c r="I310" i="2"/>
  <c r="A311" i="2" s="1"/>
  <c r="C311" i="2" s="1"/>
  <c r="B311" i="2" l="1"/>
  <c r="B280" i="3"/>
  <c r="C280" i="3" l="1"/>
  <c r="E280" i="3"/>
  <c r="F311" i="2" l="1"/>
  <c r="G311" i="2" s="1"/>
  <c r="D280" i="3"/>
  <c r="G280" i="3" s="1"/>
  <c r="D311" i="2"/>
  <c r="H311" i="2" s="1"/>
  <c r="F280" i="3" l="1"/>
  <c r="I311" i="2"/>
  <c r="A312" i="2" s="1"/>
  <c r="C312" i="2" s="1"/>
  <c r="B281" i="3" l="1"/>
  <c r="B312" i="2"/>
  <c r="E281" i="3" l="1"/>
  <c r="C281" i="3"/>
  <c r="F312" i="2" l="1"/>
  <c r="G312" i="2" s="1"/>
  <c r="D281" i="3"/>
  <c r="G281" i="3" s="1"/>
  <c r="D312" i="2"/>
  <c r="H312" i="2" s="1"/>
  <c r="F281" i="3" l="1"/>
  <c r="I312" i="2"/>
  <c r="A313" i="2" s="1"/>
  <c r="C313" i="2" s="1"/>
  <c r="B313" i="2" l="1"/>
  <c r="B282" i="3"/>
  <c r="E282" i="3" l="1"/>
  <c r="C282" i="3"/>
  <c r="F313" i="2" l="1"/>
  <c r="G313" i="2" s="1"/>
  <c r="D282" i="3"/>
  <c r="G282" i="3" s="1"/>
  <c r="D313" i="2"/>
  <c r="H313" i="2" s="1"/>
  <c r="F282" i="3" l="1"/>
  <c r="I313" i="2"/>
  <c r="A314" i="2" s="1"/>
  <c r="C314" i="2" s="1"/>
  <c r="B283" i="3" l="1"/>
  <c r="B314" i="2"/>
  <c r="E283" i="3" l="1"/>
  <c r="C283" i="3"/>
  <c r="F314" i="2" l="1"/>
  <c r="G314" i="2" s="1"/>
  <c r="D283" i="3"/>
  <c r="G283" i="3" s="1"/>
  <c r="D314" i="2"/>
  <c r="H314" i="2" s="1"/>
  <c r="F283" i="3" l="1"/>
  <c r="I314" i="2"/>
  <c r="A315" i="2" s="1"/>
  <c r="C315" i="2" s="1"/>
  <c r="B315" i="2" l="1"/>
  <c r="B284" i="3"/>
  <c r="E284" i="3" l="1"/>
  <c r="C284" i="3"/>
  <c r="F315" i="2" l="1"/>
  <c r="G315" i="2" s="1"/>
  <c r="D284" i="3"/>
  <c r="G284" i="3" s="1"/>
  <c r="D315" i="2"/>
  <c r="H315" i="2" s="1"/>
  <c r="F284" i="3" l="1"/>
  <c r="I315" i="2"/>
  <c r="A316" i="2" s="1"/>
  <c r="C316" i="2" s="1"/>
  <c r="B285" i="3" l="1"/>
  <c r="B316" i="2"/>
  <c r="E285" i="3" l="1"/>
  <c r="C285" i="3"/>
  <c r="F316" i="2" l="1"/>
  <c r="G316" i="2" s="1"/>
  <c r="D285" i="3"/>
  <c r="G285" i="3" s="1"/>
  <c r="D316" i="2"/>
  <c r="H316" i="2" s="1"/>
  <c r="F285" i="3" l="1"/>
  <c r="I316" i="2"/>
  <c r="A317" i="2" s="1"/>
  <c r="C317" i="2" s="1"/>
  <c r="B286" i="3" l="1"/>
  <c r="B317" i="2"/>
  <c r="C286" i="3" l="1"/>
  <c r="E286" i="3"/>
  <c r="F317" i="2" l="1"/>
  <c r="G317" i="2" s="1"/>
  <c r="D286" i="3"/>
  <c r="G286" i="3" s="1"/>
  <c r="D317" i="2"/>
  <c r="H317" i="2" s="1"/>
  <c r="F286" i="3" l="1"/>
  <c r="I317" i="2"/>
  <c r="A318" i="2" s="1"/>
  <c r="C318" i="2" s="1"/>
  <c r="B287" i="3" l="1"/>
  <c r="B318" i="2"/>
  <c r="E287" i="3" l="1"/>
  <c r="C287" i="3"/>
  <c r="F318" i="2" l="1"/>
  <c r="G318" i="2" s="1"/>
  <c r="D287" i="3"/>
  <c r="G287" i="3" s="1"/>
  <c r="D318" i="2"/>
  <c r="H318" i="2" s="1"/>
  <c r="F287" i="3" l="1"/>
  <c r="I318" i="2"/>
  <c r="A319" i="2" s="1"/>
  <c r="C319" i="2" s="1"/>
  <c r="B319" i="2" l="1"/>
  <c r="B288" i="3"/>
  <c r="E288" i="3" l="1"/>
  <c r="C288" i="3"/>
  <c r="F319" i="2" l="1"/>
  <c r="G319" i="2" s="1"/>
  <c r="D288" i="3"/>
  <c r="G288" i="3" s="1"/>
  <c r="D319" i="2"/>
  <c r="H319" i="2" s="1"/>
  <c r="F288" i="3" l="1"/>
  <c r="I319" i="2"/>
  <c r="A320" i="2" s="1"/>
  <c r="C320" i="2" s="1"/>
  <c r="B289" i="3" l="1"/>
  <c r="B320" i="2"/>
  <c r="E289" i="3" l="1"/>
  <c r="C289" i="3"/>
  <c r="F320" i="2" l="1"/>
  <c r="G320" i="2" s="1"/>
  <c r="D289" i="3"/>
  <c r="G289" i="3" s="1"/>
  <c r="D320" i="2"/>
  <c r="H320" i="2" s="1"/>
  <c r="F289" i="3" l="1"/>
  <c r="I320" i="2"/>
  <c r="A321" i="2" s="1"/>
  <c r="C321" i="2" s="1"/>
  <c r="B321" i="2" l="1"/>
  <c r="B290" i="3"/>
  <c r="C290" i="3" l="1"/>
  <c r="E290" i="3"/>
  <c r="F321" i="2" l="1"/>
  <c r="G321" i="2" s="1"/>
  <c r="D290" i="3"/>
  <c r="G290" i="3" s="1"/>
  <c r="D321" i="2"/>
  <c r="H321" i="2" s="1"/>
  <c r="F290" i="3" l="1"/>
  <c r="I321" i="2"/>
  <c r="A322" i="2" s="1"/>
  <c r="C322" i="2" s="1"/>
  <c r="B291" i="3" l="1"/>
  <c r="B322" i="2"/>
  <c r="E291" i="3" l="1"/>
  <c r="C291" i="3"/>
  <c r="F322" i="2" l="1"/>
  <c r="G322" i="2" s="1"/>
  <c r="D291" i="3"/>
  <c r="G291" i="3" s="1"/>
  <c r="D322" i="2"/>
  <c r="H322" i="2" s="1"/>
  <c r="F291" i="3" l="1"/>
  <c r="I322" i="2"/>
  <c r="A323" i="2" s="1"/>
  <c r="C323" i="2" s="1"/>
  <c r="B292" i="3" l="1"/>
  <c r="B323" i="2"/>
  <c r="C292" i="3" l="1"/>
  <c r="E292" i="3"/>
  <c r="F323" i="2" l="1"/>
  <c r="G323" i="2" s="1"/>
  <c r="D292" i="3"/>
  <c r="G292" i="3" s="1"/>
  <c r="D323" i="2"/>
  <c r="H323" i="2" s="1"/>
  <c r="F292" i="3" l="1"/>
  <c r="I323" i="2"/>
  <c r="A324" i="2" s="1"/>
  <c r="C324" i="2" s="1"/>
  <c r="B293" i="3" l="1"/>
  <c r="B324" i="2"/>
  <c r="E293" i="3" l="1"/>
  <c r="C293" i="3"/>
  <c r="F324" i="2" l="1"/>
  <c r="G324" i="2" s="1"/>
  <c r="D293" i="3"/>
  <c r="G293" i="3" s="1"/>
  <c r="D324" i="2"/>
  <c r="H324" i="2" s="1"/>
  <c r="F293" i="3" l="1"/>
  <c r="I324" i="2"/>
  <c r="A325" i="2" s="1"/>
  <c r="C325" i="2" s="1"/>
  <c r="B294" i="3" l="1"/>
  <c r="B325" i="2"/>
  <c r="C294" i="3" l="1"/>
  <c r="E294" i="3"/>
  <c r="F325" i="2" l="1"/>
  <c r="G325" i="2" s="1"/>
  <c r="D294" i="3"/>
  <c r="G294" i="3" s="1"/>
  <c r="D325" i="2"/>
  <c r="H325" i="2" s="1"/>
  <c r="F294" i="3" l="1"/>
  <c r="I325" i="2"/>
  <c r="A326" i="2" s="1"/>
  <c r="C326" i="2" s="1"/>
  <c r="B295" i="3" l="1"/>
  <c r="B326" i="2"/>
  <c r="C295" i="3" l="1"/>
  <c r="E295" i="3"/>
  <c r="F326" i="2" l="1"/>
  <c r="G326" i="2" s="1"/>
  <c r="D295" i="3"/>
  <c r="G295" i="3" s="1"/>
  <c r="D326" i="2"/>
  <c r="H326" i="2" s="1"/>
  <c r="F295" i="3" l="1"/>
  <c r="I326" i="2"/>
  <c r="A327" i="2" s="1"/>
  <c r="C327" i="2" s="1"/>
  <c r="B296" i="3" l="1"/>
  <c r="B327" i="2"/>
  <c r="E296" i="3" l="1"/>
  <c r="C296" i="3"/>
  <c r="F327" i="2" l="1"/>
  <c r="G327" i="2" s="1"/>
  <c r="D296" i="3"/>
  <c r="G296" i="3" s="1"/>
  <c r="D327" i="2"/>
  <c r="H327" i="2" s="1"/>
  <c r="F296" i="3" l="1"/>
  <c r="I327" i="2"/>
  <c r="A328" i="2" s="1"/>
  <c r="C328" i="2" s="1"/>
  <c r="B297" i="3" l="1"/>
  <c r="B328" i="2"/>
  <c r="E297" i="3" l="1"/>
  <c r="C297" i="3"/>
  <c r="F328" i="2" l="1"/>
  <c r="G328" i="2" s="1"/>
  <c r="D297" i="3"/>
  <c r="G297" i="3" s="1"/>
  <c r="D328" i="2"/>
  <c r="H328" i="2" s="1"/>
  <c r="F297" i="3" l="1"/>
  <c r="I328" i="2"/>
  <c r="A329" i="2" s="1"/>
  <c r="C329" i="2" s="1"/>
  <c r="B298" i="3" l="1"/>
  <c r="B329" i="2"/>
  <c r="C298" i="3" l="1"/>
  <c r="E298" i="3"/>
  <c r="F329" i="2" l="1"/>
  <c r="G329" i="2" s="1"/>
  <c r="D298" i="3"/>
  <c r="G298" i="3" s="1"/>
  <c r="D329" i="2"/>
  <c r="H329" i="2" s="1"/>
  <c r="F298" i="3" l="1"/>
  <c r="I329" i="2"/>
  <c r="A330" i="2" s="1"/>
  <c r="C330" i="2" s="1"/>
  <c r="B299" i="3" l="1"/>
  <c r="B330" i="2"/>
  <c r="C299" i="3" l="1"/>
  <c r="E299" i="3"/>
  <c r="F330" i="2" l="1"/>
  <c r="G330" i="2" s="1"/>
  <c r="D299" i="3"/>
  <c r="G299" i="3" s="1"/>
  <c r="D330" i="2"/>
  <c r="H330" i="2" s="1"/>
  <c r="F299" i="3" l="1"/>
  <c r="I330" i="2"/>
  <c r="A331" i="2" s="1"/>
  <c r="C331" i="2" s="1"/>
  <c r="B300" i="3" l="1"/>
  <c r="B331" i="2"/>
  <c r="C300" i="3" l="1"/>
  <c r="E300" i="3"/>
  <c r="F331" i="2" l="1"/>
  <c r="G331" i="2" s="1"/>
  <c r="D300" i="3"/>
  <c r="G300" i="3" s="1"/>
  <c r="D331" i="2"/>
  <c r="H331" i="2" s="1"/>
  <c r="F300" i="3" l="1"/>
  <c r="I331" i="2"/>
  <c r="A332" i="2" s="1"/>
  <c r="C332" i="2" s="1"/>
  <c r="B301" i="3" l="1"/>
  <c r="B332" i="2"/>
  <c r="E301" i="3" l="1"/>
  <c r="C301" i="3"/>
  <c r="F332" i="2" l="1"/>
  <c r="G332" i="2" s="1"/>
  <c r="D301" i="3"/>
  <c r="G301" i="3" s="1"/>
  <c r="D332" i="2"/>
  <c r="H332" i="2" s="1"/>
  <c r="F301" i="3" l="1"/>
  <c r="I332" i="2"/>
  <c r="A333" i="2" s="1"/>
  <c r="C333" i="2" s="1"/>
  <c r="B302" i="3" l="1"/>
  <c r="B333" i="2"/>
  <c r="C302" i="3" l="1"/>
  <c r="E302" i="3"/>
  <c r="F333" i="2" l="1"/>
  <c r="G333" i="2" s="1"/>
  <c r="D302" i="3"/>
  <c r="G302" i="3" s="1"/>
  <c r="D333" i="2"/>
  <c r="H333" i="2" s="1"/>
  <c r="F302" i="3" l="1"/>
  <c r="I333" i="2"/>
  <c r="A334" i="2" s="1"/>
  <c r="C334" i="2" s="1"/>
  <c r="B334" i="2" l="1"/>
  <c r="B303" i="3"/>
  <c r="E303" i="3" l="1"/>
  <c r="C303" i="3"/>
  <c r="F334" i="2" l="1"/>
  <c r="G334" i="2" s="1"/>
  <c r="D303" i="3"/>
  <c r="G303" i="3" s="1"/>
  <c r="D334" i="2"/>
  <c r="H334" i="2" s="1"/>
  <c r="F303" i="3" l="1"/>
  <c r="I334" i="2"/>
  <c r="A335" i="2" s="1"/>
  <c r="C335" i="2" s="1"/>
  <c r="B304" i="3" l="1"/>
  <c r="B335" i="2"/>
  <c r="C304" i="3" l="1"/>
  <c r="E304" i="3"/>
  <c r="F335" i="2" l="1"/>
  <c r="G335" i="2" s="1"/>
  <c r="D304" i="3"/>
  <c r="G304" i="3" s="1"/>
  <c r="D335" i="2"/>
  <c r="H335" i="2" l="1"/>
  <c r="F304" i="3"/>
  <c r="I335" i="2"/>
  <c r="A336" i="2" s="1"/>
  <c r="C336" i="2" s="1"/>
  <c r="B305" i="3" l="1"/>
  <c r="B336" i="2"/>
  <c r="E305" i="3" l="1"/>
  <c r="C305" i="3"/>
  <c r="F336" i="2" l="1"/>
  <c r="G336" i="2" s="1"/>
  <c r="D305" i="3"/>
  <c r="G305" i="3" s="1"/>
  <c r="D336" i="2"/>
  <c r="H336" i="2" s="1"/>
  <c r="F305" i="3" l="1"/>
  <c r="I336" i="2"/>
  <c r="A337" i="2" s="1"/>
  <c r="C337" i="2" s="1"/>
  <c r="B337" i="2" l="1"/>
  <c r="B306" i="3"/>
  <c r="C306" i="3" l="1"/>
  <c r="E306" i="3"/>
  <c r="F337" i="2" l="1"/>
  <c r="G337" i="2" s="1"/>
  <c r="D306" i="3"/>
  <c r="G306" i="3" s="1"/>
  <c r="D337" i="2"/>
  <c r="H337" i="2" s="1"/>
  <c r="F306" i="3" l="1"/>
  <c r="I337" i="2"/>
  <c r="A338" i="2" s="1"/>
  <c r="C338" i="2" s="1"/>
  <c r="B307" i="3" l="1"/>
  <c r="B338" i="2"/>
  <c r="E307" i="3" l="1"/>
  <c r="C307" i="3"/>
  <c r="F338" i="2" l="1"/>
  <c r="G338" i="2" s="1"/>
  <c r="D307" i="3"/>
  <c r="G307" i="3" s="1"/>
  <c r="D338" i="2"/>
  <c r="H338" i="2" s="1"/>
  <c r="F307" i="3" l="1"/>
  <c r="I338" i="2"/>
  <c r="A339" i="2" s="1"/>
  <c r="C339" i="2" s="1"/>
  <c r="B308" i="3" l="1"/>
  <c r="B339" i="2"/>
  <c r="C308" i="3" l="1"/>
  <c r="E308" i="3"/>
  <c r="F339" i="2" l="1"/>
  <c r="G339" i="2" s="1"/>
  <c r="D308" i="3"/>
  <c r="G308" i="3" s="1"/>
  <c r="D339" i="2"/>
  <c r="H339" i="2" s="1"/>
  <c r="F308" i="3" l="1"/>
  <c r="I339" i="2"/>
  <c r="A340" i="2" s="1"/>
  <c r="C340" i="2" s="1"/>
  <c r="B309" i="3" l="1"/>
  <c r="B340" i="2"/>
  <c r="E309" i="3" l="1"/>
  <c r="C309" i="3"/>
  <c r="F340" i="2" l="1"/>
  <c r="G340" i="2" s="1"/>
  <c r="D309" i="3"/>
  <c r="G309" i="3" s="1"/>
  <c r="D340" i="2"/>
  <c r="H340" i="2" s="1"/>
  <c r="F309" i="3" l="1"/>
  <c r="I340" i="2"/>
  <c r="A341" i="2" s="1"/>
  <c r="C341" i="2" s="1"/>
  <c r="B310" i="3" l="1"/>
  <c r="B341" i="2"/>
  <c r="C310" i="3" l="1"/>
  <c r="E310" i="3"/>
  <c r="F341" i="2" l="1"/>
  <c r="G341" i="2" s="1"/>
  <c r="D310" i="3"/>
  <c r="G310" i="3" s="1"/>
  <c r="D341" i="2"/>
  <c r="H341" i="2" s="1"/>
  <c r="F310" i="3" l="1"/>
  <c r="I341" i="2"/>
  <c r="A342" i="2" s="1"/>
  <c r="C342" i="2" s="1"/>
  <c r="B311" i="3" l="1"/>
  <c r="B342" i="2"/>
  <c r="E311" i="3" l="1"/>
  <c r="C311" i="3"/>
  <c r="F342" i="2" l="1"/>
  <c r="G342" i="2" s="1"/>
  <c r="D311" i="3"/>
  <c r="G311" i="3" s="1"/>
  <c r="D342" i="2"/>
  <c r="H342" i="2" s="1"/>
  <c r="F311" i="3" l="1"/>
  <c r="I342" i="2"/>
  <c r="A343" i="2" s="1"/>
  <c r="C343" i="2" s="1"/>
  <c r="B343" i="2" l="1"/>
  <c r="B312" i="3"/>
  <c r="C312" i="3" l="1"/>
  <c r="E312" i="3"/>
  <c r="F343" i="2" l="1"/>
  <c r="G343" i="2" s="1"/>
  <c r="D312" i="3"/>
  <c r="G312" i="3" s="1"/>
  <c r="D343" i="2"/>
  <c r="H343" i="2" s="1"/>
  <c r="F312" i="3" l="1"/>
  <c r="I343" i="2"/>
  <c r="A344" i="2" s="1"/>
  <c r="C344" i="2" s="1"/>
  <c r="B313" i="3" l="1"/>
  <c r="B344" i="2"/>
  <c r="E313" i="3" l="1"/>
  <c r="C313" i="3"/>
  <c r="F344" i="2" l="1"/>
  <c r="G344" i="2" s="1"/>
  <c r="D313" i="3"/>
  <c r="G313" i="3" s="1"/>
  <c r="D344" i="2"/>
  <c r="H344" i="2" s="1"/>
  <c r="F313" i="3" l="1"/>
  <c r="I344" i="2"/>
  <c r="A345" i="2" s="1"/>
  <c r="C345" i="2" s="1"/>
  <c r="B345" i="2" l="1"/>
  <c r="B314" i="3"/>
  <c r="C314" i="3" l="1"/>
  <c r="E314" i="3"/>
  <c r="F345" i="2" l="1"/>
  <c r="G345" i="2" s="1"/>
  <c r="D314" i="3"/>
  <c r="G314" i="3" s="1"/>
  <c r="D345" i="2"/>
  <c r="H345" i="2" s="1"/>
  <c r="F314" i="3" l="1"/>
  <c r="I345" i="2"/>
  <c r="A346" i="2" s="1"/>
  <c r="C346" i="2" s="1"/>
  <c r="B315" i="3" l="1"/>
  <c r="B346" i="2"/>
  <c r="E315" i="3" l="1"/>
  <c r="C315" i="3"/>
  <c r="F346" i="2" l="1"/>
  <c r="G346" i="2" s="1"/>
  <c r="D315" i="3"/>
  <c r="G315" i="3" s="1"/>
  <c r="D346" i="2"/>
  <c r="H346" i="2" s="1"/>
  <c r="F315" i="3" l="1"/>
  <c r="I346" i="2"/>
  <c r="A347" i="2" s="1"/>
  <c r="C347" i="2" s="1"/>
  <c r="B316" i="3" l="1"/>
  <c r="B347" i="2"/>
  <c r="C316" i="3" l="1"/>
  <c r="E316" i="3"/>
  <c r="F347" i="2" l="1"/>
  <c r="G347" i="2" s="1"/>
  <c r="D316" i="3"/>
  <c r="G316" i="3" s="1"/>
  <c r="D347" i="2"/>
  <c r="H347" i="2" s="1"/>
  <c r="F316" i="3" l="1"/>
  <c r="I347" i="2"/>
  <c r="A348" i="2" s="1"/>
  <c r="C348" i="2" s="1"/>
  <c r="B317" i="3" l="1"/>
  <c r="B348" i="2"/>
  <c r="E317" i="3" l="1"/>
  <c r="C317" i="3"/>
  <c r="F348" i="2" l="1"/>
  <c r="G348" i="2" s="1"/>
  <c r="D317" i="3"/>
  <c r="G317" i="3" s="1"/>
  <c r="D348" i="2"/>
  <c r="H348" i="2" s="1"/>
  <c r="F317" i="3" l="1"/>
  <c r="I348" i="2"/>
  <c r="A349" i="2" s="1"/>
  <c r="C349" i="2" s="1"/>
  <c r="B318" i="3" l="1"/>
  <c r="B349" i="2"/>
  <c r="C318" i="3" l="1"/>
  <c r="E318" i="3"/>
  <c r="F349" i="2" l="1"/>
  <c r="G349" i="2" s="1"/>
  <c r="D318" i="3"/>
  <c r="G318" i="3" s="1"/>
  <c r="D349" i="2"/>
  <c r="H349" i="2" s="1"/>
  <c r="F318" i="3" l="1"/>
  <c r="I349" i="2"/>
  <c r="A350" i="2" s="1"/>
  <c r="C350" i="2" s="1"/>
  <c r="B350" i="2" l="1"/>
  <c r="B319" i="3"/>
  <c r="E319" i="3" l="1"/>
  <c r="C319" i="3"/>
  <c r="F350" i="2" l="1"/>
  <c r="G350" i="2" s="1"/>
  <c r="D319" i="3"/>
  <c r="G319" i="3" s="1"/>
  <c r="D350" i="2"/>
  <c r="H350" i="2" s="1"/>
  <c r="F319" i="3" l="1"/>
  <c r="I350" i="2"/>
  <c r="A351" i="2" s="1"/>
  <c r="C351" i="2" s="1"/>
  <c r="B351" i="2" l="1"/>
  <c r="B320" i="3"/>
  <c r="C320" i="3" l="1"/>
  <c r="E320" i="3"/>
  <c r="F351" i="2" l="1"/>
  <c r="G351" i="2" s="1"/>
  <c r="D320" i="3"/>
  <c r="G320" i="3" s="1"/>
  <c r="D351" i="2"/>
  <c r="H351" i="2" s="1"/>
  <c r="F320" i="3" l="1"/>
  <c r="I351" i="2"/>
  <c r="A352" i="2" s="1"/>
  <c r="C352" i="2" s="1"/>
  <c r="B321" i="3" l="1"/>
  <c r="B352" i="2"/>
  <c r="E321" i="3" l="1"/>
  <c r="C321" i="3"/>
  <c r="F352" i="2" l="1"/>
  <c r="G352" i="2" s="1"/>
  <c r="D321" i="3"/>
  <c r="G321" i="3" s="1"/>
  <c r="D352" i="2"/>
  <c r="H352" i="2" s="1"/>
  <c r="F321" i="3" l="1"/>
  <c r="I352" i="2"/>
  <c r="A353" i="2" s="1"/>
  <c r="C353" i="2" s="1"/>
  <c r="B353" i="2" l="1"/>
  <c r="B322" i="3"/>
  <c r="C322" i="3" l="1"/>
  <c r="E322" i="3"/>
  <c r="F353" i="2" l="1"/>
  <c r="G353" i="2" s="1"/>
  <c r="D322" i="3"/>
  <c r="G322" i="3" s="1"/>
  <c r="D353" i="2"/>
  <c r="H353" i="2" s="1"/>
  <c r="F322" i="3" l="1"/>
  <c r="I353" i="2"/>
  <c r="A354" i="2" s="1"/>
  <c r="C354" i="2" s="1"/>
  <c r="B323" i="3" l="1"/>
  <c r="B354" i="2"/>
  <c r="E323" i="3" l="1"/>
  <c r="C323" i="3"/>
  <c r="F354" i="2" l="1"/>
  <c r="G354" i="2" s="1"/>
  <c r="D323" i="3"/>
  <c r="G323" i="3" s="1"/>
  <c r="D354" i="2"/>
  <c r="H354" i="2" s="1"/>
  <c r="F323" i="3" l="1"/>
  <c r="I354" i="2"/>
  <c r="A355" i="2" s="1"/>
  <c r="C355" i="2" s="1"/>
  <c r="B324" i="3" l="1"/>
  <c r="B355" i="2"/>
  <c r="C324" i="3" l="1"/>
  <c r="E324" i="3"/>
  <c r="F355" i="2" l="1"/>
  <c r="G355" i="2" s="1"/>
  <c r="D324" i="3"/>
  <c r="G324" i="3" s="1"/>
  <c r="D355" i="2"/>
  <c r="H355" i="2" s="1"/>
  <c r="F324" i="3" l="1"/>
  <c r="I355" i="2"/>
  <c r="A356" i="2" s="1"/>
  <c r="C356" i="2" s="1"/>
  <c r="B325" i="3" l="1"/>
  <c r="B356" i="2"/>
  <c r="E325" i="3" l="1"/>
  <c r="C325" i="3"/>
  <c r="F356" i="2" l="1"/>
  <c r="G356" i="2" s="1"/>
  <c r="D325" i="3"/>
  <c r="G325" i="3" s="1"/>
  <c r="D356" i="2"/>
  <c r="H356" i="2" s="1"/>
  <c r="F325" i="3" l="1"/>
  <c r="I356" i="2"/>
  <c r="A357" i="2" s="1"/>
  <c r="C357" i="2" s="1"/>
  <c r="B326" i="3" l="1"/>
  <c r="B357" i="2"/>
  <c r="C326" i="3" l="1"/>
  <c r="E326" i="3"/>
  <c r="F357" i="2" l="1"/>
  <c r="G357" i="2" s="1"/>
  <c r="D326" i="3"/>
  <c r="G326" i="3" s="1"/>
  <c r="D357" i="2"/>
  <c r="H357" i="2" s="1"/>
  <c r="F326" i="3" l="1"/>
  <c r="I357" i="2"/>
  <c r="A358" i="2" s="1"/>
  <c r="C358" i="2" s="1"/>
  <c r="B358" i="2" l="1"/>
  <c r="B327" i="3"/>
  <c r="E327" i="3" l="1"/>
  <c r="C327" i="3"/>
  <c r="F358" i="2" l="1"/>
  <c r="G358" i="2" s="1"/>
  <c r="D327" i="3"/>
  <c r="G327" i="3" s="1"/>
  <c r="D358" i="2"/>
  <c r="H358" i="2" s="1"/>
  <c r="F327" i="3" l="1"/>
  <c r="I358" i="2"/>
  <c r="A359" i="2" s="1"/>
  <c r="C359" i="2" s="1"/>
  <c r="B328" i="3" l="1"/>
  <c r="B359" i="2"/>
  <c r="C328" i="3" l="1"/>
  <c r="E328" i="3"/>
  <c r="F359" i="2" l="1"/>
  <c r="G359" i="2" s="1"/>
  <c r="D328" i="3"/>
  <c r="G328" i="3" s="1"/>
  <c r="D359" i="2"/>
  <c r="H359" i="2" s="1"/>
  <c r="F328" i="3" l="1"/>
  <c r="I359" i="2"/>
  <c r="A360" i="2" s="1"/>
  <c r="C360" i="2" s="1"/>
  <c r="B329" i="3" l="1"/>
  <c r="B360" i="2"/>
  <c r="E329" i="3" l="1"/>
  <c r="C329" i="3"/>
  <c r="F360" i="2" l="1"/>
  <c r="G360" i="2" s="1"/>
  <c r="D329" i="3"/>
  <c r="G329" i="3" s="1"/>
  <c r="D360" i="2"/>
  <c r="H360" i="2" s="1"/>
  <c r="F329" i="3" l="1"/>
  <c r="I360" i="2"/>
  <c r="A361" i="2" s="1"/>
  <c r="C361" i="2" s="1"/>
  <c r="B330" i="3" l="1"/>
  <c r="B361" i="2"/>
  <c r="C330" i="3" l="1"/>
  <c r="E330" i="3"/>
  <c r="F361" i="2" l="1"/>
  <c r="G361" i="2" s="1"/>
  <c r="D330" i="3"/>
  <c r="G330" i="3" s="1"/>
  <c r="D361" i="2"/>
  <c r="H361" i="2" s="1"/>
  <c r="F330" i="3" l="1"/>
  <c r="I361" i="2"/>
  <c r="A362" i="2" s="1"/>
  <c r="C362" i="2" s="1"/>
  <c r="B331" i="3" l="1"/>
  <c r="B362" i="2"/>
  <c r="E331" i="3" l="1"/>
  <c r="C331" i="3"/>
  <c r="F362" i="2" l="1"/>
  <c r="G362" i="2" s="1"/>
  <c r="D331" i="3"/>
  <c r="G331" i="3" s="1"/>
  <c r="D362" i="2"/>
  <c r="H362" i="2" s="1"/>
  <c r="F331" i="3" l="1"/>
  <c r="I362" i="2"/>
  <c r="A363" i="2" s="1"/>
  <c r="C363" i="2" s="1"/>
  <c r="B363" i="2" l="1"/>
  <c r="B332" i="3"/>
  <c r="C332" i="3" l="1"/>
  <c r="E332" i="3"/>
  <c r="F363" i="2" l="1"/>
  <c r="G363" i="2" s="1"/>
  <c r="D332" i="3"/>
  <c r="G332" i="3" s="1"/>
  <c r="D363" i="2"/>
  <c r="H363" i="2" s="1"/>
  <c r="F332" i="3" l="1"/>
  <c r="I363" i="2"/>
  <c r="A364" i="2" s="1"/>
  <c r="C364" i="2" s="1"/>
  <c r="B333" i="3" l="1"/>
  <c r="B364" i="2"/>
  <c r="E333" i="3" l="1"/>
  <c r="C333" i="3"/>
  <c r="F364" i="2" l="1"/>
  <c r="G364" i="2" s="1"/>
  <c r="D333" i="3"/>
  <c r="G333" i="3" s="1"/>
  <c r="D364" i="2"/>
  <c r="H364" i="2" s="1"/>
  <c r="F333" i="3" l="1"/>
  <c r="I364" i="2"/>
  <c r="A365" i="2" s="1"/>
  <c r="C365" i="2" s="1"/>
  <c r="B365" i="2" l="1"/>
  <c r="B334" i="3"/>
  <c r="E334" i="3" l="1"/>
  <c r="C334" i="3"/>
  <c r="F365" i="2" l="1"/>
  <c r="G365" i="2" s="1"/>
  <c r="D334" i="3"/>
  <c r="G334" i="3" s="1"/>
  <c r="D365" i="2"/>
  <c r="H365" i="2" s="1"/>
  <c r="F334" i="3" l="1"/>
  <c r="I365" i="2"/>
  <c r="A366" i="2" s="1"/>
  <c r="C366" i="2" s="1"/>
  <c r="B335" i="3" l="1"/>
  <c r="B366" i="2"/>
  <c r="C335" i="3" l="1"/>
  <c r="E335" i="3"/>
  <c r="F366" i="2" l="1"/>
  <c r="G366" i="2" s="1"/>
  <c r="D335" i="3"/>
  <c r="G335" i="3" s="1"/>
  <c r="D366" i="2"/>
  <c r="H366" i="2" s="1"/>
  <c r="F335" i="3" l="1"/>
  <c r="I366" i="2"/>
  <c r="A367" i="2" s="1"/>
  <c r="C367" i="2" s="1"/>
  <c r="B336" i="3" l="1"/>
  <c r="B367" i="2"/>
  <c r="C336" i="3" l="1"/>
  <c r="E336" i="3"/>
  <c r="F367" i="2" l="1"/>
  <c r="G367" i="2" s="1"/>
  <c r="D336" i="3"/>
  <c r="G336" i="3" s="1"/>
  <c r="D367" i="2"/>
  <c r="H367" i="2" s="1"/>
  <c r="F336" i="3" l="1"/>
  <c r="I367" i="2"/>
  <c r="A368" i="2" s="1"/>
  <c r="C368" i="2" s="1"/>
  <c r="B337" i="3" l="1"/>
  <c r="B368" i="2"/>
  <c r="C337" i="3" l="1"/>
  <c r="E337" i="3"/>
  <c r="F368" i="2" l="1"/>
  <c r="G368" i="2" s="1"/>
  <c r="D337" i="3"/>
  <c r="G337" i="3" s="1"/>
  <c r="D368" i="2"/>
  <c r="H368" i="2" s="1"/>
  <c r="F337" i="3" l="1"/>
  <c r="I368" i="2"/>
  <c r="A369" i="2" s="1"/>
  <c r="C369" i="2" s="1"/>
  <c r="B338" i="3" l="1"/>
  <c r="B369" i="2"/>
  <c r="C338" i="3" l="1"/>
  <c r="E338" i="3"/>
  <c r="F369" i="2" l="1"/>
  <c r="G369" i="2" s="1"/>
  <c r="D338" i="3"/>
  <c r="G338" i="3" s="1"/>
  <c r="D369" i="2"/>
  <c r="H369" i="2" s="1"/>
  <c r="F338" i="3" l="1"/>
  <c r="I369" i="2"/>
  <c r="A370" i="2" s="1"/>
  <c r="C370" i="2" s="1"/>
  <c r="B339" i="3" l="1"/>
  <c r="B370" i="2"/>
  <c r="C339" i="3" l="1"/>
  <c r="E339" i="3"/>
  <c r="F370" i="2" l="1"/>
  <c r="G370" i="2" s="1"/>
  <c r="D339" i="3"/>
  <c r="G339" i="3" s="1"/>
  <c r="D370" i="2"/>
  <c r="H370" i="2" s="1"/>
  <c r="F339" i="3" l="1"/>
  <c r="I370" i="2"/>
  <c r="A371" i="2" s="1"/>
  <c r="C371" i="2" s="1"/>
  <c r="B340" i="3" l="1"/>
  <c r="B371" i="2"/>
  <c r="C340" i="3" l="1"/>
  <c r="E340" i="3"/>
  <c r="F371" i="2" l="1"/>
  <c r="G371" i="2" s="1"/>
  <c r="D340" i="3"/>
  <c r="G340" i="3" s="1"/>
  <c r="D371" i="2"/>
  <c r="H371" i="2" s="1"/>
  <c r="F340" i="3" l="1"/>
  <c r="I371" i="2"/>
  <c r="A372" i="2" s="1"/>
  <c r="C372" i="2" s="1"/>
  <c r="B372" i="2" l="1"/>
  <c r="B341" i="3"/>
  <c r="E341" i="3" l="1"/>
  <c r="C341" i="3"/>
  <c r="F372" i="2" l="1"/>
  <c r="G372" i="2" s="1"/>
  <c r="D341" i="3"/>
  <c r="G341" i="3" s="1"/>
  <c r="D372" i="2"/>
  <c r="H372" i="2" s="1"/>
  <c r="F341" i="3" l="1"/>
  <c r="I372" i="2"/>
  <c r="A373" i="2" s="1"/>
  <c r="C373" i="2" s="1"/>
  <c r="B342" i="3" l="1"/>
  <c r="B373" i="2"/>
  <c r="C342" i="3" l="1"/>
  <c r="E342" i="3"/>
  <c r="F373" i="2" l="1"/>
  <c r="G373" i="2" s="1"/>
  <c r="D342" i="3"/>
  <c r="G342" i="3" s="1"/>
  <c r="D373" i="2"/>
  <c r="H373" i="2" s="1"/>
  <c r="F342" i="3" l="1"/>
  <c r="I373" i="2"/>
  <c r="A374" i="2" s="1"/>
  <c r="C374" i="2" s="1"/>
  <c r="B343" i="3" l="1"/>
  <c r="B374" i="2"/>
  <c r="C343" i="3" l="1"/>
  <c r="E343" i="3"/>
  <c r="F374" i="2" l="1"/>
  <c r="G374" i="2" s="1"/>
  <c r="D343" i="3"/>
  <c r="G343" i="3" s="1"/>
  <c r="D374" i="2"/>
  <c r="H374" i="2" s="1"/>
  <c r="F343" i="3" l="1"/>
  <c r="I374" i="2"/>
  <c r="A375" i="2" s="1"/>
  <c r="C375" i="2" s="1"/>
  <c r="B344" i="3" l="1"/>
  <c r="B375" i="2"/>
  <c r="C344" i="3" l="1"/>
  <c r="E344" i="3"/>
  <c r="F375" i="2" l="1"/>
  <c r="G375" i="2" s="1"/>
  <c r="D344" i="3"/>
  <c r="G344" i="3" s="1"/>
  <c r="D375" i="2"/>
  <c r="H375" i="2" s="1"/>
  <c r="F344" i="3" l="1"/>
  <c r="I375" i="2"/>
  <c r="A376" i="2" s="1"/>
  <c r="C376" i="2" s="1"/>
  <c r="B345" i="3" l="1"/>
  <c r="B376" i="2"/>
  <c r="E345" i="3" l="1"/>
  <c r="C345" i="3"/>
  <c r="F376" i="2" l="1"/>
  <c r="G376" i="2" s="1"/>
  <c r="D345" i="3"/>
  <c r="G345" i="3" s="1"/>
  <c r="D376" i="2"/>
  <c r="H376" i="2" s="1"/>
  <c r="F345" i="3" l="1"/>
  <c r="I376" i="2"/>
  <c r="A377" i="2" s="1"/>
  <c r="C377" i="2" s="1"/>
  <c r="B377" i="2" l="1"/>
  <c r="B346" i="3"/>
  <c r="C346" i="3" l="1"/>
  <c r="E346" i="3"/>
  <c r="F377" i="2" l="1"/>
  <c r="G377" i="2" s="1"/>
  <c r="D346" i="3"/>
  <c r="G346" i="3" s="1"/>
  <c r="D377" i="2"/>
  <c r="H377" i="2" s="1"/>
  <c r="F346" i="3" l="1"/>
  <c r="I377" i="2"/>
  <c r="A378" i="2" s="1"/>
  <c r="C378" i="2" s="1"/>
  <c r="B347" i="3" l="1"/>
  <c r="B378" i="2"/>
  <c r="C347" i="3" l="1"/>
  <c r="E347" i="3"/>
  <c r="F378" i="2" l="1"/>
  <c r="G378" i="2" s="1"/>
  <c r="D347" i="3"/>
  <c r="G347" i="3" s="1"/>
  <c r="D378" i="2"/>
  <c r="H378" i="2" s="1"/>
  <c r="F347" i="3" l="1"/>
  <c r="I378" i="2"/>
  <c r="A379" i="2" s="1"/>
  <c r="C379" i="2" s="1"/>
  <c r="B348" i="3" l="1"/>
  <c r="B379" i="2"/>
  <c r="C348" i="3" l="1"/>
  <c r="E348" i="3"/>
  <c r="F379" i="2" l="1"/>
  <c r="G379" i="2" s="1"/>
  <c r="D348" i="3"/>
  <c r="G348" i="3" s="1"/>
  <c r="D379" i="2"/>
  <c r="H379" i="2" s="1"/>
  <c r="F348" i="3" l="1"/>
  <c r="I379" i="2"/>
  <c r="A380" i="2" s="1"/>
  <c r="C380" i="2" s="1"/>
  <c r="B380" i="2" l="1"/>
  <c r="B349" i="3"/>
  <c r="E349" i="3" l="1"/>
  <c r="C349" i="3"/>
  <c r="F380" i="2" l="1"/>
  <c r="G380" i="2" s="1"/>
  <c r="D349" i="3"/>
  <c r="G349" i="3" s="1"/>
  <c r="D380" i="2"/>
  <c r="H380" i="2" s="1"/>
  <c r="F349" i="3" l="1"/>
  <c r="I380" i="2"/>
  <c r="A381" i="2" s="1"/>
  <c r="C381" i="2" s="1"/>
  <c r="B381" i="2" l="1"/>
  <c r="B350" i="3"/>
  <c r="C350" i="3" l="1"/>
  <c r="E350" i="3"/>
  <c r="F381" i="2" l="1"/>
  <c r="G381" i="2" s="1"/>
  <c r="D350" i="3"/>
  <c r="G350" i="3" s="1"/>
  <c r="D381" i="2"/>
  <c r="H381" i="2" s="1"/>
  <c r="F350" i="3" l="1"/>
  <c r="I381" i="2"/>
  <c r="A382" i="2" s="1"/>
  <c r="C382" i="2" s="1"/>
  <c r="B351" i="3" l="1"/>
  <c r="B382" i="2"/>
  <c r="E351" i="3" l="1"/>
  <c r="C351" i="3"/>
  <c r="F382" i="2" l="1"/>
  <c r="G382" i="2" s="1"/>
  <c r="D351" i="3"/>
  <c r="G351" i="3" s="1"/>
  <c r="D382" i="2"/>
  <c r="H382" i="2" s="1"/>
  <c r="F351" i="3" l="1"/>
  <c r="I382" i="2"/>
  <c r="A383" i="2" s="1"/>
  <c r="C383" i="2" s="1"/>
  <c r="B352" i="3" l="1"/>
  <c r="B383" i="2"/>
  <c r="C352" i="3" l="1"/>
  <c r="E352" i="3"/>
  <c r="F383" i="2" l="1"/>
  <c r="G383" i="2" s="1"/>
  <c r="D352" i="3"/>
  <c r="G352" i="3" s="1"/>
  <c r="D383" i="2"/>
  <c r="H383" i="2" s="1"/>
  <c r="F352" i="3" l="1"/>
  <c r="I383" i="2"/>
  <c r="A384" i="2" s="1"/>
  <c r="C384" i="2" s="1"/>
  <c r="B353" i="3" l="1"/>
  <c r="B384" i="2"/>
  <c r="C353" i="3" l="1"/>
  <c r="E353" i="3"/>
  <c r="F384" i="2" l="1"/>
  <c r="G384" i="2" s="1"/>
  <c r="D353" i="3"/>
  <c r="G353" i="3" s="1"/>
  <c r="D384" i="2"/>
  <c r="H384" i="2" s="1"/>
  <c r="F353" i="3" l="1"/>
  <c r="I384" i="2"/>
  <c r="A385" i="2" s="1"/>
  <c r="C385" i="2" s="1"/>
  <c r="B385" i="2" l="1"/>
  <c r="B354" i="3"/>
  <c r="C354" i="3" l="1"/>
  <c r="E354" i="3"/>
  <c r="F385" i="2" l="1"/>
  <c r="G385" i="2" s="1"/>
  <c r="D354" i="3"/>
  <c r="G354" i="3" s="1"/>
  <c r="D385" i="2"/>
  <c r="H385" i="2" s="1"/>
  <c r="F354" i="3" l="1"/>
  <c r="I385" i="2"/>
  <c r="A386" i="2" s="1"/>
  <c r="C386" i="2" s="1"/>
  <c r="B355" i="3" l="1"/>
  <c r="B386" i="2"/>
  <c r="C355" i="3" l="1"/>
  <c r="E355" i="3"/>
  <c r="F386" i="2" l="1"/>
  <c r="G386" i="2" s="1"/>
  <c r="D355" i="3"/>
  <c r="G355" i="3" s="1"/>
  <c r="D386" i="2"/>
  <c r="H386" i="2" s="1"/>
  <c r="F355" i="3" l="1"/>
  <c r="I386" i="2"/>
  <c r="A387" i="2" s="1"/>
  <c r="C387" i="2" s="1"/>
  <c r="B387" i="2" l="1"/>
  <c r="B356" i="3"/>
  <c r="C356" i="3" l="1"/>
  <c r="E356" i="3"/>
  <c r="F387" i="2" l="1"/>
  <c r="G387" i="2" s="1"/>
  <c r="D356" i="3"/>
  <c r="G356" i="3" s="1"/>
  <c r="D387" i="2"/>
  <c r="H387" i="2" s="1"/>
  <c r="F356" i="3" l="1"/>
  <c r="I387" i="2"/>
  <c r="A388" i="2" s="1"/>
  <c r="C388" i="2" s="1"/>
  <c r="B357" i="3" l="1"/>
  <c r="B388" i="2"/>
  <c r="C357" i="3" l="1"/>
  <c r="E357" i="3"/>
  <c r="F388" i="2" l="1"/>
  <c r="G388" i="2" s="1"/>
  <c r="D357" i="3"/>
  <c r="G357" i="3" s="1"/>
  <c r="D388" i="2"/>
  <c r="H388" i="2" s="1"/>
  <c r="F357" i="3" l="1"/>
  <c r="I388" i="2"/>
  <c r="A389" i="2" s="1"/>
  <c r="C389" i="2" s="1"/>
  <c r="B358" i="3" l="1"/>
  <c r="B389" i="2"/>
  <c r="C358" i="3" l="1"/>
  <c r="E358" i="3"/>
  <c r="F389" i="2" l="1"/>
  <c r="G389" i="2" s="1"/>
  <c r="D358" i="3"/>
  <c r="G358" i="3" s="1"/>
  <c r="D389" i="2"/>
  <c r="H389" i="2" l="1"/>
  <c r="F358" i="3"/>
  <c r="I389" i="2"/>
  <c r="A390" i="2" s="1"/>
  <c r="C390" i="2" s="1"/>
  <c r="B359" i="3" l="1"/>
  <c r="B390" i="2"/>
  <c r="C359" i="3" l="1"/>
  <c r="E359" i="3"/>
  <c r="F390" i="2" l="1"/>
  <c r="G390" i="2" s="1"/>
  <c r="D359" i="3"/>
  <c r="G359" i="3" s="1"/>
  <c r="D390" i="2"/>
  <c r="H390" i="2" s="1"/>
  <c r="F359" i="3" l="1"/>
  <c r="I390" i="2"/>
  <c r="A391" i="2" s="1"/>
  <c r="C391" i="2" s="1"/>
  <c r="B360" i="3" l="1"/>
  <c r="B391" i="2"/>
  <c r="C360" i="3" l="1"/>
  <c r="E360" i="3"/>
  <c r="F391" i="2" l="1"/>
  <c r="G391" i="2" s="1"/>
  <c r="D360" i="3"/>
  <c r="G360" i="3" s="1"/>
  <c r="D391" i="2"/>
  <c r="H391" i="2" s="1"/>
  <c r="F360" i="3" l="1"/>
  <c r="I391" i="2"/>
  <c r="A392" i="2" s="1"/>
  <c r="C392" i="2" s="1"/>
  <c r="B361" i="3" l="1"/>
  <c r="B392" i="2"/>
  <c r="C361" i="3" l="1"/>
  <c r="E361" i="3"/>
  <c r="F392" i="2" l="1"/>
  <c r="G392" i="2" s="1"/>
  <c r="D361" i="3"/>
  <c r="G361" i="3" s="1"/>
  <c r="D392" i="2"/>
  <c r="H392" i="2" s="1"/>
  <c r="F361" i="3" l="1"/>
  <c r="I392" i="2"/>
  <c r="A393" i="2" s="1"/>
  <c r="C393" i="2" s="1"/>
  <c r="B362" i="3" l="1"/>
  <c r="B393" i="2"/>
  <c r="C362" i="3" l="1"/>
  <c r="E362" i="3"/>
  <c r="F393" i="2" l="1"/>
  <c r="G393" i="2" s="1"/>
  <c r="D362" i="3"/>
  <c r="G362" i="3" s="1"/>
  <c r="D393" i="2"/>
  <c r="H393" i="2" s="1"/>
  <c r="F362" i="3" l="1"/>
  <c r="I393" i="2"/>
  <c r="A394" i="2" s="1"/>
  <c r="C394" i="2" s="1"/>
  <c r="B363" i="3" l="1"/>
  <c r="B394" i="2"/>
  <c r="C363" i="3" l="1"/>
  <c r="E363" i="3"/>
  <c r="F394" i="2" l="1"/>
  <c r="G394" i="2" s="1"/>
  <c r="D363" i="3"/>
  <c r="G363" i="3" s="1"/>
  <c r="D394" i="2"/>
  <c r="H394" i="2" s="1"/>
  <c r="F363" i="3" l="1"/>
  <c r="I394" i="2"/>
  <c r="A395" i="2" s="1"/>
  <c r="C395" i="2" s="1"/>
  <c r="B364" i="3" l="1"/>
  <c r="B395" i="2"/>
  <c r="C364" i="3" l="1"/>
  <c r="E364" i="3"/>
  <c r="F395" i="2" l="1"/>
  <c r="G395" i="2" s="1"/>
  <c r="D364" i="3"/>
  <c r="G364" i="3" s="1"/>
  <c r="D395" i="2"/>
  <c r="H395" i="2" s="1"/>
  <c r="F364" i="3" l="1"/>
  <c r="I395" i="2"/>
  <c r="A396" i="2" s="1"/>
  <c r="C396" i="2" s="1"/>
  <c r="B365" i="3" l="1"/>
  <c r="B396" i="2"/>
  <c r="C365" i="3" l="1"/>
  <c r="E365" i="3"/>
  <c r="F396" i="2" l="1"/>
  <c r="G396" i="2" s="1"/>
  <c r="D365" i="3"/>
  <c r="G365" i="3" s="1"/>
  <c r="D396" i="2"/>
  <c r="H396" i="2" s="1"/>
  <c r="F365" i="3" l="1"/>
  <c r="I396" i="2"/>
  <c r="A397" i="2" s="1"/>
  <c r="C397" i="2" s="1"/>
  <c r="B397" i="2" l="1"/>
  <c r="B366" i="3"/>
  <c r="E366" i="3" l="1"/>
  <c r="C366" i="3"/>
  <c r="F397" i="2" l="1"/>
  <c r="G397" i="2" s="1"/>
  <c r="D366" i="3"/>
  <c r="G366" i="3" s="1"/>
  <c r="D397" i="2"/>
  <c r="H397" i="2" s="1"/>
  <c r="F366" i="3" l="1"/>
  <c r="I397" i="2"/>
  <c r="A398" i="2" s="1"/>
  <c r="C398" i="2" s="1"/>
  <c r="B367" i="3" l="1"/>
  <c r="B398" i="2"/>
  <c r="C367" i="3" l="1"/>
  <c r="E367" i="3"/>
  <c r="F398" i="2" l="1"/>
  <c r="G398" i="2" s="1"/>
  <c r="D367" i="3"/>
  <c r="G367" i="3" s="1"/>
  <c r="D398" i="2"/>
  <c r="H398" i="2" s="1"/>
  <c r="F367" i="3" l="1"/>
  <c r="I398" i="2"/>
  <c r="A399" i="2" s="1"/>
  <c r="C399" i="2" s="1"/>
  <c r="B399" i="2" l="1"/>
  <c r="B368" i="3"/>
  <c r="C368" i="3" l="1"/>
  <c r="E368" i="3"/>
  <c r="F399" i="2" l="1"/>
  <c r="G399" i="2" s="1"/>
  <c r="D368" i="3"/>
  <c r="G368" i="3" s="1"/>
  <c r="D399" i="2"/>
  <c r="H399" i="2" s="1"/>
  <c r="F368" i="3" l="1"/>
  <c r="I399" i="2"/>
  <c r="A400" i="2" s="1"/>
  <c r="C400" i="2" s="1"/>
  <c r="B400" i="2" l="1"/>
  <c r="B369" i="3"/>
  <c r="C369" i="3" l="1"/>
  <c r="E369" i="3"/>
  <c r="F400" i="2" l="1"/>
  <c r="G400" i="2" s="1"/>
  <c r="D369" i="3"/>
  <c r="G369" i="3" s="1"/>
  <c r="D400" i="2"/>
  <c r="H400" i="2" s="1"/>
  <c r="F369" i="3" l="1"/>
  <c r="I400" i="2"/>
  <c r="A401" i="2" s="1"/>
  <c r="C401" i="2" s="1"/>
  <c r="B370" i="3" l="1"/>
  <c r="B401" i="2"/>
  <c r="C370" i="3" l="1"/>
  <c r="E370" i="3"/>
  <c r="F401" i="2" l="1"/>
  <c r="G401" i="2" s="1"/>
  <c r="D370" i="3"/>
  <c r="G370" i="3" s="1"/>
  <c r="D401" i="2"/>
  <c r="H401" i="2" s="1"/>
  <c r="F370" i="3" l="1"/>
  <c r="I401" i="2"/>
  <c r="A402" i="2" s="1"/>
  <c r="C402" i="2" s="1"/>
  <c r="B371" i="3" l="1"/>
  <c r="B402" i="2"/>
  <c r="C371" i="3" l="1"/>
  <c r="E371" i="3"/>
  <c r="F402" i="2" l="1"/>
  <c r="G402" i="2" s="1"/>
  <c r="D371" i="3"/>
  <c r="G371" i="3" s="1"/>
  <c r="D402" i="2"/>
  <c r="H402" i="2" s="1"/>
  <c r="F371" i="3" l="1"/>
  <c r="I402" i="2"/>
  <c r="A403" i="2" s="1"/>
  <c r="C403" i="2" s="1"/>
  <c r="B403" i="2" l="1"/>
  <c r="B372" i="3"/>
  <c r="C372" i="3" l="1"/>
  <c r="E372" i="3"/>
  <c r="F403" i="2" l="1"/>
  <c r="G403" i="2" s="1"/>
  <c r="D372" i="3"/>
  <c r="G372" i="3" s="1"/>
  <c r="D403" i="2"/>
  <c r="H403" i="2" s="1"/>
  <c r="F372" i="3" l="1"/>
  <c r="I403" i="2"/>
  <c r="A404" i="2" s="1"/>
  <c r="C404" i="2" s="1"/>
  <c r="B404" i="2" l="1"/>
  <c r="B373" i="3"/>
  <c r="E373" i="3" l="1"/>
  <c r="C373" i="3"/>
  <c r="F404" i="2" l="1"/>
  <c r="G404" i="2" s="1"/>
  <c r="D373" i="3"/>
  <c r="G373" i="3" s="1"/>
  <c r="D404" i="2"/>
  <c r="H404" i="2" s="1"/>
  <c r="F373" i="3" l="1"/>
  <c r="I404" i="2"/>
  <c r="A405" i="2" s="1"/>
  <c r="C405" i="2" s="1"/>
  <c r="B374" i="3" l="1"/>
  <c r="B405" i="2"/>
  <c r="E374" i="3" l="1"/>
  <c r="C374" i="3"/>
  <c r="F405" i="2" l="1"/>
  <c r="G405" i="2" s="1"/>
  <c r="D374" i="3"/>
  <c r="G374" i="3" s="1"/>
  <c r="D405" i="2"/>
  <c r="H405" i="2" s="1"/>
  <c r="F374" i="3" l="1"/>
  <c r="I405" i="2"/>
  <c r="A406" i="2" s="1"/>
  <c r="C406" i="2" s="1"/>
  <c r="B406" i="2" l="1"/>
  <c r="B375" i="3"/>
  <c r="C375" i="3" l="1"/>
  <c r="E375" i="3"/>
  <c r="F406" i="2" l="1"/>
  <c r="G406" i="2" s="1"/>
  <c r="D375" i="3"/>
  <c r="G375" i="3" s="1"/>
  <c r="D406" i="2"/>
  <c r="H406" i="2" s="1"/>
  <c r="F375" i="3" l="1"/>
  <c r="I406" i="2"/>
  <c r="A407" i="2" s="1"/>
  <c r="C407" i="2" s="1"/>
  <c r="B376" i="3" l="1"/>
  <c r="B407" i="2"/>
  <c r="C376" i="3" l="1"/>
  <c r="E376" i="3"/>
  <c r="F407" i="2" l="1"/>
  <c r="G407" i="2" s="1"/>
  <c r="D376" i="3"/>
  <c r="G376" i="3" s="1"/>
  <c r="D407" i="2"/>
  <c r="H407" i="2" s="1"/>
  <c r="F376" i="3" l="1"/>
  <c r="I407" i="2"/>
  <c r="A408" i="2" s="1"/>
  <c r="C408" i="2" s="1"/>
  <c r="B377" i="3" l="1"/>
  <c r="B408" i="2"/>
  <c r="C377" i="3" l="1"/>
  <c r="E377" i="3"/>
  <c r="F408" i="2" l="1"/>
  <c r="G408" i="2" s="1"/>
  <c r="D377" i="3"/>
  <c r="G377" i="3" s="1"/>
  <c r="D408" i="2"/>
  <c r="H408" i="2" s="1"/>
  <c r="F377" i="3" l="1"/>
  <c r="I408" i="2"/>
  <c r="A409" i="2" s="1"/>
  <c r="C409" i="2" s="1"/>
  <c r="B378" i="3" l="1"/>
  <c r="B409" i="2"/>
  <c r="C378" i="3" l="1"/>
  <c r="E378" i="3"/>
  <c r="F409" i="2" l="1"/>
  <c r="G409" i="2" s="1"/>
  <c r="D378" i="3"/>
  <c r="G378" i="3" s="1"/>
  <c r="D409" i="2"/>
  <c r="H409" i="2" s="1"/>
  <c r="F378" i="3" l="1"/>
  <c r="I409" i="2"/>
  <c r="A410" i="2" s="1"/>
  <c r="C410" i="2" s="1"/>
  <c r="B379" i="3" l="1"/>
  <c r="B410" i="2"/>
  <c r="C379" i="3" l="1"/>
  <c r="E379" i="3"/>
  <c r="F410" i="2" l="1"/>
  <c r="G410" i="2" s="1"/>
  <c r="D379" i="3"/>
  <c r="G379" i="3" s="1"/>
  <c r="D410" i="2"/>
  <c r="H410" i="2" l="1"/>
  <c r="F379" i="3"/>
  <c r="I410" i="2"/>
  <c r="A411" i="2" s="1"/>
  <c r="C411" i="2" s="1"/>
  <c r="B380" i="3" l="1"/>
  <c r="B411" i="2"/>
  <c r="C380" i="3" l="1"/>
  <c r="E380" i="3"/>
  <c r="F411" i="2" l="1"/>
  <c r="G411" i="2" s="1"/>
  <c r="D380" i="3"/>
  <c r="G380" i="3" s="1"/>
  <c r="D411" i="2"/>
  <c r="H411" i="2" s="1"/>
  <c r="F380" i="3" l="1"/>
  <c r="I411" i="2"/>
  <c r="A412" i="2" s="1"/>
  <c r="C412" i="2" s="1"/>
  <c r="B412" i="2" l="1"/>
  <c r="B381" i="3"/>
  <c r="C381" i="3" l="1"/>
  <c r="E381" i="3"/>
  <c r="F412" i="2" l="1"/>
  <c r="G412" i="2" s="1"/>
  <c r="D381" i="3"/>
  <c r="G381" i="3" s="1"/>
  <c r="D412" i="2"/>
  <c r="H412" i="2" s="1"/>
  <c r="F381" i="3" l="1"/>
  <c r="I412" i="2"/>
  <c r="A413" i="2" s="1"/>
  <c r="C413" i="2" s="1"/>
  <c r="B413" i="2" l="1"/>
  <c r="B382" i="3"/>
  <c r="C382" i="3" l="1"/>
  <c r="E382" i="3"/>
  <c r="F413" i="2" l="1"/>
  <c r="G413" i="2" s="1"/>
  <c r="D382" i="3"/>
  <c r="G382" i="3" s="1"/>
  <c r="D413" i="2"/>
  <c r="H413" i="2" s="1"/>
  <c r="F382" i="3" l="1"/>
  <c r="I413" i="2"/>
  <c r="A414" i="2" s="1"/>
  <c r="C414" i="2" s="1"/>
  <c r="B414" i="2" l="1"/>
  <c r="B383" i="3"/>
  <c r="C383" i="3" l="1"/>
  <c r="E383" i="3"/>
  <c r="F414" i="2" l="1"/>
  <c r="G414" i="2" s="1"/>
  <c r="D383" i="3"/>
  <c r="G383" i="3" s="1"/>
  <c r="D414" i="2"/>
  <c r="H414" i="2" s="1"/>
  <c r="F383" i="3" l="1"/>
  <c r="I414" i="2"/>
  <c r="A415" i="2" s="1"/>
  <c r="C415" i="2" s="1"/>
  <c r="B415" i="2" l="1"/>
  <c r="B384" i="3"/>
  <c r="C384" i="3" l="1"/>
  <c r="E384" i="3"/>
  <c r="F415" i="2" l="1"/>
  <c r="G415" i="2" s="1"/>
  <c r="D384" i="3"/>
  <c r="G384" i="3" s="1"/>
  <c r="D415" i="2"/>
  <c r="H415" i="2" s="1"/>
  <c r="F384" i="3" l="1"/>
  <c r="I415" i="2"/>
  <c r="A416" i="2" s="1"/>
  <c r="C416" i="2" s="1"/>
  <c r="B385" i="3" l="1"/>
  <c r="B416" i="2"/>
  <c r="C385" i="3" l="1"/>
  <c r="E385" i="3"/>
  <c r="F416" i="2" l="1"/>
  <c r="G416" i="2" s="1"/>
  <c r="D385" i="3"/>
  <c r="G385" i="3" s="1"/>
  <c r="D416" i="2"/>
  <c r="H416" i="2" s="1"/>
  <c r="F385" i="3" l="1"/>
  <c r="I416" i="2"/>
  <c r="A417" i="2" s="1"/>
  <c r="C417" i="2" s="1"/>
  <c r="B386" i="3" l="1"/>
  <c r="B417" i="2"/>
  <c r="C386" i="3" l="1"/>
  <c r="E386" i="3"/>
  <c r="F417" i="2" l="1"/>
  <c r="G417" i="2" s="1"/>
  <c r="D386" i="3"/>
  <c r="G386" i="3" s="1"/>
  <c r="D417" i="2"/>
  <c r="H417" i="2" s="1"/>
  <c r="F386" i="3" l="1"/>
  <c r="I417" i="2"/>
  <c r="A418" i="2" s="1"/>
  <c r="C418" i="2" s="1"/>
  <c r="B418" i="2" l="1"/>
  <c r="B387" i="3"/>
  <c r="C387" i="3" l="1"/>
  <c r="E387" i="3"/>
  <c r="F418" i="2" l="1"/>
  <c r="G418" i="2" s="1"/>
  <c r="D387" i="3"/>
  <c r="G387" i="3" s="1"/>
  <c r="D418" i="2"/>
  <c r="H418" i="2" s="1"/>
  <c r="F387" i="3" l="1"/>
  <c r="I418" i="2"/>
  <c r="A419" i="2" s="1"/>
  <c r="C419" i="2" s="1"/>
  <c r="B419" i="2" l="1"/>
  <c r="B388" i="3"/>
  <c r="C388" i="3" l="1"/>
  <c r="E388" i="3"/>
  <c r="F419" i="2" l="1"/>
  <c r="G419" i="2" s="1"/>
  <c r="D388" i="3"/>
  <c r="G388" i="3" s="1"/>
  <c r="D419" i="2"/>
  <c r="H419" i="2" s="1"/>
  <c r="F388" i="3" l="1"/>
  <c r="I419" i="2"/>
  <c r="A420" i="2" s="1"/>
  <c r="C420" i="2" s="1"/>
  <c r="B389" i="3" l="1"/>
  <c r="B420" i="2"/>
  <c r="C389" i="3" l="1"/>
  <c r="E389" i="3"/>
  <c r="F420" i="2" l="1"/>
  <c r="G420" i="2" s="1"/>
  <c r="D389" i="3"/>
  <c r="G389" i="3" s="1"/>
  <c r="D420" i="2"/>
  <c r="H420" i="2" s="1"/>
  <c r="F389" i="3" l="1"/>
  <c r="I420" i="2"/>
  <c r="A421" i="2" s="1"/>
  <c r="C421" i="2" s="1"/>
  <c r="B390" i="3" l="1"/>
  <c r="B421" i="2"/>
  <c r="C390" i="3" l="1"/>
  <c r="E390" i="3"/>
  <c r="F421" i="2" l="1"/>
  <c r="G421" i="2" s="1"/>
  <c r="D390" i="3"/>
  <c r="G390" i="3" s="1"/>
  <c r="D421" i="2"/>
  <c r="H421" i="2" s="1"/>
  <c r="F390" i="3" l="1"/>
  <c r="I421" i="2"/>
  <c r="A422" i="2" s="1"/>
  <c r="C422" i="2" s="1"/>
  <c r="B422" i="2" l="1"/>
  <c r="B391" i="3"/>
  <c r="E391" i="3" l="1"/>
  <c r="C391" i="3"/>
  <c r="F422" i="2" l="1"/>
  <c r="G422" i="2" s="1"/>
  <c r="D391" i="3"/>
  <c r="G391" i="3" s="1"/>
  <c r="D422" i="2"/>
  <c r="H422" i="2" l="1"/>
  <c r="F391" i="3"/>
  <c r="I422" i="2"/>
  <c r="A423" i="2" s="1"/>
  <c r="C423" i="2" s="1"/>
  <c r="B423" i="2" l="1"/>
  <c r="B392" i="3"/>
  <c r="C392" i="3" l="1"/>
  <c r="E392" i="3"/>
  <c r="F423" i="2" l="1"/>
  <c r="G423" i="2" s="1"/>
  <c r="D392" i="3"/>
  <c r="G392" i="3" s="1"/>
  <c r="D423" i="2"/>
  <c r="H423" i="2" s="1"/>
  <c r="F392" i="3" l="1"/>
  <c r="I423" i="2"/>
  <c r="A424" i="2" s="1"/>
  <c r="C424" i="2" s="1"/>
  <c r="B393" i="3" l="1"/>
  <c r="B424" i="2"/>
  <c r="C393" i="3" l="1"/>
  <c r="E393" i="3"/>
  <c r="F424" i="2" l="1"/>
  <c r="G424" i="2" s="1"/>
  <c r="D393" i="3"/>
  <c r="G393" i="3" s="1"/>
  <c r="D424" i="2"/>
  <c r="H424" i="2" s="1"/>
  <c r="F393" i="3" l="1"/>
  <c r="I424" i="2"/>
  <c r="A425" i="2" s="1"/>
  <c r="C425" i="2" s="1"/>
  <c r="B394" i="3" l="1"/>
  <c r="B425" i="2"/>
  <c r="C394" i="3" l="1"/>
  <c r="E394" i="3"/>
  <c r="F425" i="2" l="1"/>
  <c r="G425" i="2" s="1"/>
  <c r="D394" i="3"/>
  <c r="G394" i="3" s="1"/>
  <c r="D425" i="2"/>
  <c r="H425" i="2" s="1"/>
  <c r="F394" i="3" l="1"/>
  <c r="I425" i="2"/>
  <c r="A426" i="2" s="1"/>
  <c r="C426" i="2" s="1"/>
  <c r="B426" i="2" l="1"/>
  <c r="B395" i="3"/>
  <c r="C395" i="3" l="1"/>
  <c r="E395" i="3"/>
  <c r="F426" i="2" l="1"/>
  <c r="G426" i="2" s="1"/>
  <c r="D395" i="3"/>
  <c r="G395" i="3" s="1"/>
  <c r="D426" i="2"/>
  <c r="H426" i="2" s="1"/>
  <c r="F395" i="3" l="1"/>
  <c r="I426" i="2"/>
  <c r="A427" i="2" s="1"/>
  <c r="C427" i="2" s="1"/>
  <c r="B427" i="2" l="1"/>
  <c r="B396" i="3"/>
  <c r="C396" i="3" l="1"/>
  <c r="E396" i="3"/>
  <c r="F427" i="2" l="1"/>
  <c r="G427" i="2" s="1"/>
  <c r="D396" i="3"/>
  <c r="G396" i="3" s="1"/>
  <c r="D427" i="2"/>
  <c r="H427" i="2" s="1"/>
  <c r="F396" i="3" l="1"/>
  <c r="I427" i="2"/>
  <c r="A428" i="2" s="1"/>
  <c r="C428" i="2" s="1"/>
  <c r="B428" i="2" l="1"/>
  <c r="B397" i="3"/>
  <c r="E397" i="3" l="1"/>
  <c r="C397" i="3"/>
  <c r="F428" i="2" l="1"/>
  <c r="G428" i="2" s="1"/>
  <c r="D397" i="3"/>
  <c r="G397" i="3" s="1"/>
  <c r="D428" i="2"/>
  <c r="H428" i="2" s="1"/>
  <c r="F397" i="3" l="1"/>
  <c r="I428" i="2"/>
  <c r="A429" i="2" s="1"/>
  <c r="C429" i="2" s="1"/>
  <c r="B398" i="3" l="1"/>
  <c r="B429" i="2"/>
  <c r="C398" i="3" l="1"/>
  <c r="E398" i="3"/>
  <c r="F429" i="2" l="1"/>
  <c r="G429" i="2" s="1"/>
  <c r="D398" i="3"/>
  <c r="G398" i="3" s="1"/>
  <c r="D429" i="2"/>
  <c r="H429" i="2" s="1"/>
  <c r="F398" i="3" l="1"/>
  <c r="I429" i="2"/>
  <c r="A430" i="2" s="1"/>
  <c r="C430" i="2" s="1"/>
  <c r="B430" i="2" l="1"/>
  <c r="B399" i="3"/>
  <c r="E399" i="3" l="1"/>
  <c r="C399" i="3"/>
  <c r="F430" i="2" l="1"/>
  <c r="G430" i="2" s="1"/>
  <c r="D399" i="3"/>
  <c r="G399" i="3" s="1"/>
  <c r="D430" i="2"/>
  <c r="H430" i="2" s="1"/>
  <c r="F399" i="3" l="1"/>
  <c r="I430" i="2"/>
  <c r="A431" i="2" s="1"/>
  <c r="C431" i="2" s="1"/>
  <c r="B400" i="3" l="1"/>
  <c r="B431" i="2"/>
  <c r="C400" i="3" l="1"/>
  <c r="E400" i="3"/>
  <c r="F431" i="2" l="1"/>
  <c r="G431" i="2" s="1"/>
  <c r="D400" i="3"/>
  <c r="G400" i="3" s="1"/>
  <c r="D431" i="2"/>
  <c r="H431" i="2" s="1"/>
  <c r="F400" i="3" l="1"/>
  <c r="I431" i="2"/>
  <c r="A432" i="2" s="1"/>
  <c r="C432" i="2" s="1"/>
  <c r="B432" i="2" l="1"/>
  <c r="B401" i="3"/>
  <c r="E401" i="3" l="1"/>
  <c r="C401" i="3"/>
  <c r="F432" i="2" l="1"/>
  <c r="G432" i="2" s="1"/>
  <c r="D401" i="3"/>
  <c r="G401" i="3" s="1"/>
  <c r="D432" i="2"/>
  <c r="H432" i="2" s="1"/>
  <c r="F401" i="3" l="1"/>
  <c r="I432" i="2"/>
  <c r="A433" i="2" s="1"/>
  <c r="C433" i="2" s="1"/>
  <c r="B402" i="3" l="1"/>
  <c r="B433" i="2"/>
  <c r="C402" i="3" l="1"/>
  <c r="E402" i="3"/>
  <c r="F433" i="2" l="1"/>
  <c r="G433" i="2" s="1"/>
  <c r="D402" i="3"/>
  <c r="G402" i="3" s="1"/>
  <c r="D433" i="2"/>
  <c r="H433" i="2" s="1"/>
  <c r="F402" i="3" l="1"/>
  <c r="I433" i="2"/>
  <c r="A434" i="2" s="1"/>
  <c r="C434" i="2" s="1"/>
  <c r="B403" i="3" l="1"/>
  <c r="B434" i="2"/>
  <c r="C403" i="3" l="1"/>
  <c r="E403" i="3"/>
  <c r="F434" i="2" l="1"/>
  <c r="G434" i="2" s="1"/>
  <c r="D403" i="3"/>
  <c r="G403" i="3" s="1"/>
  <c r="D434" i="2"/>
  <c r="H434" i="2" s="1"/>
  <c r="F403" i="3" l="1"/>
  <c r="I434" i="2"/>
  <c r="A435" i="2" s="1"/>
  <c r="C435" i="2" s="1"/>
  <c r="B404" i="3" l="1"/>
  <c r="B435" i="2"/>
  <c r="C404" i="3" l="1"/>
  <c r="E404" i="3"/>
  <c r="F435" i="2" l="1"/>
  <c r="G435" i="2" s="1"/>
  <c r="D404" i="3"/>
  <c r="G404" i="3" s="1"/>
  <c r="D435" i="2"/>
  <c r="H435" i="2" s="1"/>
  <c r="F404" i="3" l="1"/>
  <c r="I435" i="2"/>
  <c r="A436" i="2" s="1"/>
  <c r="C436" i="2" s="1"/>
  <c r="B436" i="2" l="1"/>
  <c r="B405" i="3"/>
  <c r="C405" i="3" l="1"/>
  <c r="E405" i="3"/>
  <c r="F436" i="2" l="1"/>
  <c r="G436" i="2" s="1"/>
  <c r="D405" i="3"/>
  <c r="G405" i="3" s="1"/>
  <c r="D436" i="2"/>
  <c r="H436" i="2" s="1"/>
  <c r="F405" i="3" l="1"/>
  <c r="I436" i="2"/>
  <c r="A437" i="2" s="1"/>
  <c r="C437" i="2" s="1"/>
  <c r="B406" i="3" l="1"/>
  <c r="B437" i="2"/>
  <c r="C406" i="3" l="1"/>
  <c r="E406" i="3"/>
  <c r="F437" i="2" l="1"/>
  <c r="G437" i="2" s="1"/>
  <c r="D406" i="3"/>
  <c r="G406" i="3" s="1"/>
  <c r="D437" i="2"/>
  <c r="H437" i="2" s="1"/>
  <c r="F406" i="3" l="1"/>
  <c r="I437" i="2"/>
  <c r="A438" i="2" s="1"/>
  <c r="C438" i="2" s="1"/>
  <c r="B407" i="3" l="1"/>
  <c r="B438" i="2"/>
  <c r="C407" i="3" l="1"/>
  <c r="E407" i="3"/>
  <c r="F438" i="2" l="1"/>
  <c r="G438" i="2" s="1"/>
  <c r="D407" i="3"/>
  <c r="G407" i="3" s="1"/>
  <c r="D438" i="2"/>
  <c r="H438" i="2" l="1"/>
  <c r="F407" i="3"/>
  <c r="I438" i="2"/>
  <c r="A439" i="2" s="1"/>
  <c r="C439" i="2" s="1"/>
  <c r="B408" i="3" l="1"/>
  <c r="B439" i="2"/>
  <c r="C408" i="3" l="1"/>
  <c r="E408" i="3"/>
  <c r="F439" i="2" l="1"/>
  <c r="G439" i="2" s="1"/>
  <c r="D408" i="3"/>
  <c r="G408" i="3" s="1"/>
  <c r="D439" i="2"/>
  <c r="H439" i="2" s="1"/>
  <c r="F408" i="3" l="1"/>
  <c r="I439" i="2"/>
  <c r="A440" i="2" s="1"/>
  <c r="C440" i="2" s="1"/>
  <c r="B409" i="3" l="1"/>
  <c r="B440" i="2"/>
  <c r="C409" i="3" l="1"/>
  <c r="E409" i="3"/>
  <c r="F440" i="2" l="1"/>
  <c r="G440" i="2" s="1"/>
  <c r="D409" i="3"/>
  <c r="G409" i="3" s="1"/>
  <c r="D440" i="2"/>
  <c r="H440" i="2" s="1"/>
  <c r="F409" i="3" l="1"/>
  <c r="I440" i="2"/>
  <c r="A441" i="2" s="1"/>
  <c r="C441" i="2" s="1"/>
  <c r="B410" i="3" l="1"/>
  <c r="B441" i="2"/>
  <c r="C410" i="3" l="1"/>
  <c r="E410" i="3"/>
  <c r="F441" i="2" l="1"/>
  <c r="G441" i="2" s="1"/>
  <c r="D410" i="3"/>
  <c r="G410" i="3" s="1"/>
  <c r="D441" i="2"/>
  <c r="H441" i="2" s="1"/>
  <c r="F410" i="3" l="1"/>
  <c r="I441" i="2"/>
  <c r="A442" i="2" s="1"/>
  <c r="C442" i="2" s="1"/>
  <c r="B442" i="2" l="1"/>
  <c r="B411" i="3"/>
  <c r="C411" i="3" l="1"/>
  <c r="E411" i="3"/>
  <c r="F442" i="2" l="1"/>
  <c r="G442" i="2" s="1"/>
  <c r="D411" i="3"/>
  <c r="G411" i="3" s="1"/>
  <c r="D442" i="2"/>
  <c r="H442" i="2" s="1"/>
  <c r="F411" i="3" l="1"/>
  <c r="I442" i="2"/>
  <c r="A443" i="2" s="1"/>
  <c r="C443" i="2" s="1"/>
  <c r="B443" i="2" l="1"/>
  <c r="B412" i="3"/>
  <c r="C412" i="3" l="1"/>
  <c r="E412" i="3"/>
  <c r="F443" i="2" l="1"/>
  <c r="G443" i="2" s="1"/>
  <c r="D412" i="3"/>
  <c r="G412" i="3" s="1"/>
  <c r="D443" i="2"/>
  <c r="H443" i="2" s="1"/>
  <c r="F412" i="3" l="1"/>
  <c r="I443" i="2"/>
  <c r="A444" i="2" s="1"/>
  <c r="C444" i="2" s="1"/>
  <c r="B444" i="2" l="1"/>
  <c r="B413" i="3"/>
  <c r="C413" i="3" l="1"/>
  <c r="E413" i="3"/>
  <c r="F444" i="2" l="1"/>
  <c r="G444" i="2" s="1"/>
  <c r="D413" i="3"/>
  <c r="G413" i="3" s="1"/>
  <c r="D444" i="2"/>
  <c r="H444" i="2" s="1"/>
  <c r="F413" i="3" l="1"/>
  <c r="I444" i="2"/>
  <c r="A445" i="2" s="1"/>
  <c r="C445" i="2" s="1"/>
  <c r="B414" i="3" l="1"/>
  <c r="B445" i="2"/>
  <c r="C414" i="3" l="1"/>
  <c r="E414" i="3"/>
  <c r="F445" i="2" l="1"/>
  <c r="G445" i="2" s="1"/>
  <c r="D414" i="3"/>
  <c r="G414" i="3" s="1"/>
  <c r="D445" i="2"/>
  <c r="H445" i="2" s="1"/>
  <c r="F414" i="3" l="1"/>
  <c r="I445" i="2"/>
  <c r="A446" i="2" s="1"/>
  <c r="C446" i="2" s="1"/>
  <c r="B446" i="2" l="1"/>
  <c r="B415" i="3"/>
  <c r="C415" i="3" l="1"/>
  <c r="E415" i="3"/>
  <c r="F446" i="2" l="1"/>
  <c r="G446" i="2" s="1"/>
  <c r="D415" i="3"/>
  <c r="G415" i="3" s="1"/>
  <c r="D446" i="2"/>
  <c r="H446" i="2" s="1"/>
  <c r="F415" i="3" l="1"/>
  <c r="I446" i="2"/>
  <c r="A447" i="2" s="1"/>
  <c r="C447" i="2" s="1"/>
  <c r="B447" i="2" l="1"/>
  <c r="B416" i="3"/>
  <c r="C416" i="3" l="1"/>
  <c r="E416" i="3"/>
  <c r="F447" i="2" l="1"/>
  <c r="G447" i="2" s="1"/>
  <c r="D416" i="3"/>
  <c r="G416" i="3" s="1"/>
  <c r="D447" i="2"/>
  <c r="H447" i="2" l="1"/>
  <c r="F416" i="3"/>
  <c r="I447" i="2"/>
  <c r="A448" i="2" s="1"/>
  <c r="C448" i="2" s="1"/>
  <c r="B417" i="3" l="1"/>
  <c r="B448" i="2"/>
  <c r="C417" i="3" l="1"/>
  <c r="E417" i="3"/>
  <c r="F448" i="2" l="1"/>
  <c r="G448" i="2" s="1"/>
  <c r="D417" i="3"/>
  <c r="G417" i="3" s="1"/>
  <c r="D448" i="2"/>
  <c r="H448" i="2" s="1"/>
  <c r="F417" i="3" l="1"/>
  <c r="I448" i="2"/>
  <c r="A449" i="2" s="1"/>
  <c r="C449" i="2" s="1"/>
  <c r="B418" i="3" l="1"/>
  <c r="B449" i="2"/>
  <c r="C418" i="3" l="1"/>
  <c r="E418" i="3"/>
  <c r="F449" i="2" l="1"/>
  <c r="G449" i="2" s="1"/>
  <c r="D418" i="3"/>
  <c r="G418" i="3" s="1"/>
  <c r="D449" i="2"/>
  <c r="H449" i="2" s="1"/>
  <c r="F418" i="3" l="1"/>
  <c r="I449" i="2"/>
  <c r="A450" i="2" s="1"/>
  <c r="C450" i="2" s="1"/>
  <c r="B450" i="2" l="1"/>
  <c r="B419" i="3"/>
  <c r="C419" i="3" l="1"/>
  <c r="E419" i="3"/>
  <c r="F450" i="2" l="1"/>
  <c r="G450" i="2" s="1"/>
  <c r="D419" i="3"/>
  <c r="G419" i="3" s="1"/>
  <c r="D450" i="2"/>
  <c r="H450" i="2" s="1"/>
  <c r="F419" i="3" l="1"/>
  <c r="I450" i="2"/>
  <c r="A451" i="2" s="1"/>
  <c r="C451" i="2" s="1"/>
  <c r="B451" i="2" l="1"/>
  <c r="B420" i="3"/>
  <c r="C420" i="3" l="1"/>
  <c r="E420" i="3"/>
  <c r="F451" i="2" l="1"/>
  <c r="G451" i="2" s="1"/>
  <c r="D420" i="3"/>
  <c r="G420" i="3" s="1"/>
  <c r="D451" i="2"/>
  <c r="H451" i="2" s="1"/>
  <c r="F420" i="3" l="1"/>
  <c r="I451" i="2"/>
  <c r="A452" i="2" s="1"/>
  <c r="C452" i="2" s="1"/>
  <c r="B421" i="3" l="1"/>
  <c r="B452" i="2"/>
  <c r="C421" i="3" l="1"/>
  <c r="E421" i="3"/>
  <c r="F452" i="2" l="1"/>
  <c r="G452" i="2" s="1"/>
  <c r="D421" i="3"/>
  <c r="G421" i="3" s="1"/>
  <c r="D452" i="2"/>
  <c r="H452" i="2" s="1"/>
  <c r="F421" i="3" l="1"/>
  <c r="I452" i="2"/>
  <c r="A453" i="2" s="1"/>
  <c r="C453" i="2" s="1"/>
  <c r="B422" i="3" l="1"/>
  <c r="B453" i="2"/>
  <c r="E422" i="3" l="1"/>
  <c r="C422" i="3"/>
  <c r="F453" i="2" l="1"/>
  <c r="G453" i="2" s="1"/>
  <c r="D422" i="3"/>
  <c r="G422" i="3" s="1"/>
  <c r="D453" i="2"/>
  <c r="H453" i="2" s="1"/>
  <c r="F422" i="3" l="1"/>
  <c r="I453" i="2"/>
  <c r="A454" i="2" s="1"/>
  <c r="C454" i="2" s="1"/>
  <c r="B423" i="3" l="1"/>
  <c r="B454" i="2"/>
  <c r="C423" i="3" l="1"/>
  <c r="E423" i="3"/>
  <c r="F454" i="2" l="1"/>
  <c r="G454" i="2" s="1"/>
  <c r="D423" i="3"/>
  <c r="G423" i="3" s="1"/>
  <c r="D454" i="2"/>
  <c r="H454" i="2" s="1"/>
  <c r="F423" i="3" l="1"/>
  <c r="I454" i="2"/>
  <c r="A455" i="2" s="1"/>
  <c r="C455" i="2" s="1"/>
  <c r="B455" i="2" l="1"/>
  <c r="B424" i="3"/>
  <c r="C424" i="3" l="1"/>
  <c r="E424" i="3"/>
  <c r="F455" i="2" l="1"/>
  <c r="G455" i="2" s="1"/>
  <c r="D424" i="3"/>
  <c r="G424" i="3" s="1"/>
  <c r="D455" i="2"/>
  <c r="H455" i="2" s="1"/>
  <c r="F424" i="3" l="1"/>
  <c r="I455" i="2"/>
  <c r="A456" i="2" s="1"/>
  <c r="C456" i="2" s="1"/>
  <c r="B425" i="3" l="1"/>
  <c r="B456" i="2"/>
  <c r="C425" i="3" l="1"/>
  <c r="E425" i="3"/>
  <c r="F456" i="2" l="1"/>
  <c r="G456" i="2" s="1"/>
  <c r="D425" i="3"/>
  <c r="G425" i="3" s="1"/>
  <c r="D456" i="2"/>
  <c r="H456" i="2" s="1"/>
  <c r="F425" i="3" l="1"/>
  <c r="I456" i="2"/>
  <c r="A457" i="2" s="1"/>
  <c r="C457" i="2" s="1"/>
  <c r="B426" i="3" l="1"/>
  <c r="B457" i="2"/>
  <c r="C426" i="3" l="1"/>
  <c r="E426" i="3"/>
  <c r="F457" i="2" l="1"/>
  <c r="G457" i="2" s="1"/>
  <c r="D426" i="3"/>
  <c r="G426" i="3" s="1"/>
  <c r="D457" i="2"/>
  <c r="H457" i="2" s="1"/>
  <c r="F426" i="3" l="1"/>
  <c r="I457" i="2"/>
  <c r="A458" i="2" s="1"/>
  <c r="C458" i="2" s="1"/>
  <c r="B458" i="2" l="1"/>
  <c r="B427" i="3"/>
  <c r="C427" i="3" l="1"/>
  <c r="E427" i="3"/>
  <c r="F458" i="2" l="1"/>
  <c r="G458" i="2" s="1"/>
  <c r="D427" i="3"/>
  <c r="G427" i="3" s="1"/>
  <c r="D458" i="2"/>
  <c r="H458" i="2" s="1"/>
  <c r="F427" i="3" l="1"/>
  <c r="I458" i="2"/>
  <c r="A459" i="2" s="1"/>
  <c r="C459" i="2" s="1"/>
  <c r="B459" i="2" l="1"/>
  <c r="B428" i="3"/>
  <c r="C428" i="3" l="1"/>
  <c r="E428" i="3"/>
  <c r="F459" i="2" l="1"/>
  <c r="G459" i="2" s="1"/>
  <c r="D428" i="3"/>
  <c r="G428" i="3" s="1"/>
  <c r="D459" i="2"/>
  <c r="H459" i="2" s="1"/>
  <c r="F428" i="3" l="1"/>
  <c r="I459" i="2"/>
  <c r="A460" i="2" s="1"/>
  <c r="C460" i="2" s="1"/>
  <c r="B429" i="3" l="1"/>
  <c r="B460" i="2"/>
  <c r="C429" i="3" l="1"/>
  <c r="E429" i="3"/>
  <c r="F460" i="2" l="1"/>
  <c r="G460" i="2" s="1"/>
  <c r="D429" i="3"/>
  <c r="G429" i="3" s="1"/>
  <c r="D460" i="2"/>
  <c r="H460" i="2" l="1"/>
  <c r="F429" i="3"/>
  <c r="I460" i="2"/>
  <c r="A461" i="2" s="1"/>
  <c r="C461" i="2" s="1"/>
  <c r="B461" i="2" l="1"/>
  <c r="B430" i="3"/>
  <c r="C430" i="3" l="1"/>
  <c r="E430" i="3"/>
  <c r="F461" i="2" l="1"/>
  <c r="G461" i="2" s="1"/>
  <c r="D430" i="3"/>
  <c r="G430" i="3" s="1"/>
  <c r="D461" i="2"/>
  <c r="H461" i="2" l="1"/>
  <c r="F430" i="3"/>
  <c r="I461" i="2"/>
  <c r="A462" i="2" s="1"/>
  <c r="C462" i="2" s="1"/>
  <c r="B462" i="2" l="1"/>
  <c r="B431" i="3"/>
  <c r="C431" i="3" l="1"/>
  <c r="E431" i="3"/>
  <c r="F462" i="2" l="1"/>
  <c r="G462" i="2" s="1"/>
  <c r="D431" i="3"/>
  <c r="G431" i="3" s="1"/>
  <c r="D462" i="2"/>
  <c r="H462" i="2" s="1"/>
  <c r="F431" i="3" l="1"/>
  <c r="I462" i="2"/>
  <c r="A463" i="2" s="1"/>
  <c r="C463" i="2" s="1"/>
  <c r="B463" i="2" l="1"/>
  <c r="B432" i="3"/>
  <c r="C432" i="3" l="1"/>
  <c r="E432" i="3"/>
  <c r="F463" i="2" l="1"/>
  <c r="G463" i="2" s="1"/>
  <c r="D432" i="3"/>
  <c r="G432" i="3" s="1"/>
  <c r="D463" i="2"/>
  <c r="H463" i="2" s="1"/>
  <c r="F432" i="3" l="1"/>
  <c r="I463" i="2"/>
  <c r="A464" i="2" s="1"/>
  <c r="C464" i="2" s="1"/>
  <c r="B433" i="3" l="1"/>
  <c r="B464" i="2"/>
  <c r="C433" i="3" l="1"/>
  <c r="E433" i="3"/>
  <c r="F464" i="2" l="1"/>
  <c r="G464" i="2" s="1"/>
  <c r="D433" i="3"/>
  <c r="G433" i="3" s="1"/>
  <c r="D464" i="2"/>
  <c r="H464" i="2" l="1"/>
  <c r="F433" i="3"/>
  <c r="I464" i="2"/>
  <c r="A465" i="2" s="1"/>
  <c r="C465" i="2" s="1"/>
  <c r="B434" i="3" l="1"/>
  <c r="B465" i="2"/>
  <c r="C434" i="3" l="1"/>
  <c r="E434" i="3"/>
  <c r="F465" i="2" l="1"/>
  <c r="G465" i="2" s="1"/>
  <c r="D434" i="3"/>
  <c r="G434" i="3" s="1"/>
  <c r="D465" i="2"/>
  <c r="H465" i="2" l="1"/>
  <c r="F434" i="3"/>
  <c r="I465" i="2"/>
  <c r="A466" i="2" s="1"/>
  <c r="C466" i="2" s="1"/>
  <c r="B466" i="2" l="1"/>
  <c r="B435" i="3"/>
  <c r="E435" i="3" l="1"/>
  <c r="C435" i="3"/>
  <c r="F466" i="2" l="1"/>
  <c r="G466" i="2" s="1"/>
  <c r="D435" i="3"/>
  <c r="G435" i="3" s="1"/>
  <c r="D466" i="2"/>
  <c r="H466" i="2" s="1"/>
  <c r="F435" i="3" l="1"/>
  <c r="I466" i="2"/>
  <c r="A467" i="2" s="1"/>
  <c r="C467" i="2" s="1"/>
  <c r="B467" i="2" l="1"/>
  <c r="B436" i="3"/>
  <c r="C436" i="3" l="1"/>
  <c r="E436" i="3"/>
  <c r="F467" i="2" l="1"/>
  <c r="G467" i="2" s="1"/>
  <c r="D436" i="3"/>
  <c r="G436" i="3" s="1"/>
  <c r="D467" i="2"/>
  <c r="H467" i="2" l="1"/>
  <c r="F436" i="3"/>
  <c r="I467" i="2"/>
  <c r="A468" i="2" s="1"/>
  <c r="C468" i="2" s="1"/>
  <c r="B437" i="3" l="1"/>
  <c r="B468" i="2"/>
  <c r="C437" i="3" l="1"/>
  <c r="E437" i="3"/>
  <c r="F468" i="2" l="1"/>
  <c r="G468" i="2" s="1"/>
  <c r="D437" i="3"/>
  <c r="G437" i="3" s="1"/>
  <c r="D468" i="2"/>
  <c r="H468" i="2" l="1"/>
  <c r="F437" i="3"/>
  <c r="I468" i="2"/>
  <c r="A469" i="2" s="1"/>
  <c r="C469" i="2" s="1"/>
  <c r="B438" i="3" l="1"/>
  <c r="B469" i="2"/>
  <c r="C438" i="3" l="1"/>
  <c r="E438" i="3"/>
  <c r="F469" i="2" l="1"/>
  <c r="G469" i="2" s="1"/>
  <c r="D438" i="3"/>
  <c r="G438" i="3" s="1"/>
  <c r="D469" i="2"/>
  <c r="H469" i="2" l="1"/>
  <c r="F438" i="3"/>
  <c r="I469" i="2"/>
  <c r="A470" i="2" s="1"/>
  <c r="C470" i="2" s="1"/>
  <c r="B470" i="2" l="1"/>
  <c r="B439" i="3"/>
  <c r="C439" i="3" l="1"/>
  <c r="E439" i="3"/>
  <c r="F470" i="2" l="1"/>
  <c r="G470" i="2" s="1"/>
  <c r="D439" i="3"/>
  <c r="G439" i="3" s="1"/>
  <c r="D470" i="2"/>
  <c r="H470" i="2" l="1"/>
  <c r="F439" i="3"/>
  <c r="I470" i="2"/>
  <c r="A471" i="2" s="1"/>
  <c r="C471" i="2" s="1"/>
  <c r="B471" i="2" l="1"/>
  <c r="B440" i="3"/>
  <c r="C440" i="3" l="1"/>
  <c r="E440" i="3"/>
  <c r="F471" i="2" l="1"/>
  <c r="G471" i="2" s="1"/>
  <c r="D440" i="3"/>
  <c r="G440" i="3" s="1"/>
  <c r="D471" i="2"/>
  <c r="H471" i="2" s="1"/>
  <c r="F440" i="3" l="1"/>
  <c r="I471" i="2"/>
  <c r="A472" i="2" s="1"/>
  <c r="C472" i="2" s="1"/>
  <c r="B472" i="2" l="1"/>
  <c r="B441" i="3"/>
  <c r="C441" i="3" l="1"/>
  <c r="E441" i="3"/>
  <c r="F472" i="2" l="1"/>
  <c r="G472" i="2" s="1"/>
  <c r="D441" i="3"/>
  <c r="G441" i="3" s="1"/>
  <c r="D472" i="2"/>
  <c r="H472" i="2" l="1"/>
  <c r="F441" i="3"/>
  <c r="I472" i="2"/>
  <c r="A473" i="2" s="1"/>
  <c r="C473" i="2" s="1"/>
  <c r="B442" i="3" l="1"/>
  <c r="B473" i="2"/>
  <c r="C442" i="3" l="1"/>
  <c r="E442" i="3"/>
  <c r="F473" i="2" l="1"/>
  <c r="G473" i="2" s="1"/>
  <c r="D442" i="3"/>
  <c r="G442" i="3" s="1"/>
  <c r="D473" i="2"/>
  <c r="H473" i="2" l="1"/>
  <c r="F442" i="3"/>
  <c r="I473" i="2"/>
  <c r="A474" i="2" s="1"/>
  <c r="C474" i="2" s="1"/>
  <c r="B474" i="2" l="1"/>
  <c r="B443" i="3"/>
  <c r="C443" i="3" l="1"/>
  <c r="E443" i="3"/>
  <c r="F474" i="2" l="1"/>
  <c r="G474" i="2" s="1"/>
  <c r="D443" i="3"/>
  <c r="G443" i="3" s="1"/>
  <c r="D474" i="2"/>
  <c r="H474" i="2" s="1"/>
  <c r="F443" i="3" l="1"/>
  <c r="I474" i="2"/>
  <c r="A475" i="2" s="1"/>
  <c r="C475" i="2" s="1"/>
  <c r="B444" i="3" l="1"/>
  <c r="B475" i="2"/>
  <c r="C444" i="3" l="1"/>
  <c r="E444" i="3"/>
  <c r="F475" i="2" l="1"/>
  <c r="G475" i="2" s="1"/>
  <c r="D444" i="3"/>
  <c r="G444" i="3" s="1"/>
  <c r="D475" i="2"/>
  <c r="H475" i="2" l="1"/>
  <c r="F444" i="3"/>
  <c r="I475" i="2"/>
  <c r="A476" i="2" s="1"/>
  <c r="C476" i="2" s="1"/>
  <c r="B476" i="2" l="1"/>
  <c r="B445" i="3"/>
  <c r="C445" i="3" l="1"/>
  <c r="E445" i="3"/>
  <c r="F476" i="2" l="1"/>
  <c r="G476" i="2" s="1"/>
  <c r="D445" i="3"/>
  <c r="G445" i="3" s="1"/>
  <c r="D476" i="2"/>
  <c r="H476" i="2" s="1"/>
  <c r="F445" i="3" l="1"/>
  <c r="I476" i="2"/>
  <c r="A477" i="2" s="1"/>
  <c r="C477" i="2" s="1"/>
  <c r="B446" i="3" l="1"/>
  <c r="B477" i="2"/>
  <c r="C446" i="3" l="1"/>
  <c r="E446" i="3"/>
  <c r="F477" i="2" l="1"/>
  <c r="G477" i="2" s="1"/>
  <c r="D446" i="3"/>
  <c r="G446" i="3" s="1"/>
  <c r="D477" i="2"/>
  <c r="H477" i="2" l="1"/>
  <c r="F446" i="3"/>
  <c r="I477" i="2"/>
  <c r="A478" i="2" s="1"/>
  <c r="C478" i="2" s="1"/>
  <c r="B447" i="3" l="1"/>
  <c r="B478" i="2"/>
  <c r="C447" i="3" l="1"/>
  <c r="E447" i="3"/>
  <c r="F478" i="2" l="1"/>
  <c r="G478" i="2" s="1"/>
  <c r="D447" i="3"/>
  <c r="G447" i="3" s="1"/>
  <c r="D478" i="2"/>
  <c r="H478" i="2" l="1"/>
  <c r="F447" i="3"/>
  <c r="I478" i="2"/>
  <c r="A479" i="2" s="1"/>
  <c r="C479" i="2" s="1"/>
  <c r="B479" i="2" l="1"/>
  <c r="B448" i="3"/>
  <c r="C448" i="3" l="1"/>
  <c r="E448" i="3"/>
  <c r="F479" i="2" l="1"/>
  <c r="G479" i="2" s="1"/>
  <c r="D448" i="3"/>
  <c r="G448" i="3" s="1"/>
  <c r="D479" i="2"/>
  <c r="H479" i="2" l="1"/>
  <c r="F448" i="3"/>
  <c r="I479" i="2"/>
  <c r="A480" i="2" s="1"/>
  <c r="C480" i="2" s="1"/>
  <c r="B480" i="2" l="1"/>
  <c r="B449" i="3"/>
  <c r="E449" i="3" l="1"/>
  <c r="C449" i="3"/>
  <c r="F480" i="2" l="1"/>
  <c r="G480" i="2" s="1"/>
  <c r="D449" i="3"/>
  <c r="G449" i="3" s="1"/>
  <c r="D480" i="2"/>
  <c r="H480" i="2" l="1"/>
  <c r="F449" i="3"/>
  <c r="I480" i="2"/>
  <c r="A481" i="2" s="1"/>
  <c r="C481" i="2" s="1"/>
  <c r="B450" i="3" l="1"/>
  <c r="B481" i="2"/>
  <c r="C450" i="3" l="1"/>
  <c r="E450" i="3"/>
  <c r="F481" i="2" l="1"/>
  <c r="G481" i="2" s="1"/>
  <c r="D450" i="3"/>
  <c r="G450" i="3" s="1"/>
  <c r="D481" i="2"/>
  <c r="H481" i="2" s="1"/>
  <c r="F450" i="3" l="1"/>
  <c r="I481" i="2"/>
  <c r="A482" i="2" s="1"/>
  <c r="C482" i="2" s="1"/>
  <c r="B482" i="2" l="1"/>
  <c r="B451" i="3"/>
  <c r="C451" i="3" l="1"/>
  <c r="E451" i="3"/>
  <c r="F482" i="2" l="1"/>
  <c r="G482" i="2" s="1"/>
  <c r="D451" i="3"/>
  <c r="G451" i="3" s="1"/>
  <c r="D482" i="2"/>
  <c r="H482" i="2" s="1"/>
  <c r="F451" i="3" l="1"/>
  <c r="I482" i="2"/>
  <c r="A483" i="2" s="1"/>
  <c r="C483" i="2" s="1"/>
  <c r="B452" i="3" l="1"/>
  <c r="B483" i="2"/>
  <c r="E452" i="3" l="1"/>
  <c r="C452" i="3"/>
  <c r="F483" i="2" l="1"/>
  <c r="G483" i="2" s="1"/>
  <c r="D452" i="3"/>
  <c r="G452" i="3" s="1"/>
  <c r="D483" i="2"/>
  <c r="H483" i="2" l="1"/>
  <c r="F452" i="3"/>
  <c r="I483" i="2"/>
  <c r="A484" i="2" s="1"/>
  <c r="C484" i="2" s="1"/>
  <c r="B484" i="2" l="1"/>
  <c r="B453" i="3"/>
  <c r="E453" i="3" l="1"/>
  <c r="C453" i="3"/>
  <c r="F484" i="2" l="1"/>
  <c r="G484" i="2" s="1"/>
  <c r="D453" i="3"/>
  <c r="G453" i="3" s="1"/>
  <c r="D484" i="2"/>
  <c r="H484" i="2" s="1"/>
  <c r="F453" i="3" l="1"/>
  <c r="I484" i="2"/>
  <c r="A485" i="2" s="1"/>
  <c r="C485" i="2" s="1"/>
  <c r="B485" i="2" l="1"/>
  <c r="B454" i="3"/>
  <c r="C454" i="3" l="1"/>
  <c r="E454" i="3"/>
  <c r="F485" i="2" l="1"/>
  <c r="G485" i="2" s="1"/>
  <c r="D454" i="3"/>
  <c r="G454" i="3" s="1"/>
  <c r="D485" i="2"/>
  <c r="H485" i="2" l="1"/>
  <c r="F454" i="3"/>
  <c r="I485" i="2"/>
  <c r="A486" i="2" s="1"/>
  <c r="C486" i="2" s="1"/>
  <c r="B455" i="3" l="1"/>
  <c r="B486" i="2"/>
  <c r="C455" i="3" l="1"/>
  <c r="E455" i="3"/>
  <c r="F486" i="2" l="1"/>
  <c r="G486" i="2" s="1"/>
  <c r="D455" i="3"/>
  <c r="G455" i="3" s="1"/>
  <c r="D486" i="2"/>
  <c r="H486" i="2" l="1"/>
  <c r="F455" i="3"/>
  <c r="I486" i="2"/>
  <c r="A487" i="2" s="1"/>
  <c r="C487" i="2" s="1"/>
  <c r="B487" i="2" l="1"/>
  <c r="B456" i="3"/>
  <c r="C456" i="3" l="1"/>
  <c r="E456" i="3"/>
  <c r="F487" i="2" l="1"/>
  <c r="G487" i="2" s="1"/>
  <c r="D456" i="3"/>
  <c r="G456" i="3" s="1"/>
  <c r="D487" i="2"/>
  <c r="H487" i="2" l="1"/>
  <c r="F456" i="3"/>
  <c r="I487" i="2"/>
  <c r="A488" i="2" s="1"/>
  <c r="C488" i="2" s="1"/>
  <c r="B457" i="3" l="1"/>
  <c r="B488" i="2"/>
  <c r="C457" i="3" l="1"/>
  <c r="E457" i="3"/>
  <c r="F488" i="2" l="1"/>
  <c r="G488" i="2" s="1"/>
  <c r="D457" i="3"/>
  <c r="G457" i="3" s="1"/>
  <c r="D488" i="2"/>
  <c r="H488" i="2" l="1"/>
  <c r="F457" i="3"/>
  <c r="I488" i="2"/>
  <c r="A489" i="2" s="1"/>
  <c r="C489" i="2" s="1"/>
  <c r="B489" i="2" l="1"/>
  <c r="B458" i="3"/>
  <c r="C458" i="3" l="1"/>
  <c r="E458" i="3"/>
  <c r="F489" i="2" l="1"/>
  <c r="G489" i="2" s="1"/>
  <c r="D458" i="3"/>
  <c r="G458" i="3" s="1"/>
  <c r="D489" i="2"/>
  <c r="H489" i="2" l="1"/>
  <c r="F458" i="3"/>
  <c r="I489" i="2"/>
  <c r="A490" i="2" s="1"/>
  <c r="C490" i="2" s="1"/>
  <c r="B490" i="2" l="1"/>
  <c r="B459" i="3"/>
  <c r="C459" i="3" l="1"/>
  <c r="E459" i="3"/>
  <c r="F490" i="2" l="1"/>
  <c r="G490" i="2" s="1"/>
  <c r="D459" i="3"/>
  <c r="G459" i="3" s="1"/>
  <c r="D490" i="2"/>
  <c r="H490" i="2" l="1"/>
  <c r="F459" i="3"/>
  <c r="I490" i="2"/>
  <c r="A491" i="2" s="1"/>
  <c r="C491" i="2" s="1"/>
  <c r="B460" i="3" l="1"/>
  <c r="B491" i="2"/>
  <c r="C460" i="3" l="1"/>
  <c r="E460" i="3"/>
  <c r="F491" i="2" l="1"/>
  <c r="G491" i="2" s="1"/>
  <c r="D460" i="3"/>
  <c r="G460" i="3" s="1"/>
  <c r="D491" i="2"/>
  <c r="H491" i="2" l="1"/>
  <c r="F460" i="3"/>
  <c r="I491" i="2"/>
  <c r="A492" i="2" s="1"/>
  <c r="C492" i="2" s="1"/>
  <c r="B492" i="2" l="1"/>
  <c r="B461" i="3"/>
  <c r="C461" i="3" l="1"/>
  <c r="E461" i="3"/>
  <c r="F492" i="2" l="1"/>
  <c r="G492" i="2" s="1"/>
  <c r="D461" i="3"/>
  <c r="G461" i="3" s="1"/>
  <c r="D492" i="2"/>
  <c r="H492" i="2" l="1"/>
  <c r="F461" i="3"/>
  <c r="I492" i="2"/>
  <c r="A493" i="2" s="1"/>
  <c r="C493" i="2" s="1"/>
  <c r="B493" i="2" l="1"/>
  <c r="B462" i="3"/>
  <c r="C462" i="3" l="1"/>
  <c r="E462" i="3"/>
  <c r="F493" i="2" l="1"/>
  <c r="G493" i="2" s="1"/>
  <c r="D462" i="3"/>
  <c r="G462" i="3" s="1"/>
  <c r="D493" i="2"/>
  <c r="H493" i="2" l="1"/>
  <c r="F462" i="3"/>
  <c r="I493" i="2"/>
  <c r="A494" i="2" s="1"/>
  <c r="C494" i="2" s="1"/>
  <c r="B463" i="3" l="1"/>
  <c r="B494" i="2"/>
  <c r="C463" i="3" l="1"/>
  <c r="E463" i="3"/>
  <c r="F494" i="2" l="1"/>
  <c r="G494" i="2" s="1"/>
  <c r="D463" i="3"/>
  <c r="G463" i="3" s="1"/>
  <c r="D494" i="2"/>
  <c r="H494" i="2" l="1"/>
  <c r="F463" i="3"/>
  <c r="I494" i="2"/>
  <c r="A495" i="2" s="1"/>
  <c r="C495" i="2" s="1"/>
  <c r="B495" i="2" l="1"/>
  <c r="B464" i="3"/>
  <c r="C464" i="3" l="1"/>
  <c r="E464" i="3"/>
  <c r="F495" i="2" l="1"/>
  <c r="G495" i="2" s="1"/>
  <c r="D464" i="3"/>
  <c r="G464" i="3" s="1"/>
  <c r="D495" i="2"/>
  <c r="H495" i="2" s="1"/>
  <c r="F464" i="3" l="1"/>
  <c r="I495" i="2"/>
  <c r="A496" i="2" s="1"/>
  <c r="C496" i="2" s="1"/>
  <c r="B496" i="2" l="1"/>
  <c r="B465" i="3"/>
  <c r="C465" i="3" l="1"/>
  <c r="E465" i="3"/>
  <c r="F496" i="2" l="1"/>
  <c r="G496" i="2" s="1"/>
  <c r="D465" i="3"/>
  <c r="G465" i="3" s="1"/>
  <c r="D496" i="2"/>
  <c r="H496" i="2" l="1"/>
  <c r="F465" i="3"/>
  <c r="I496" i="2"/>
  <c r="A497" i="2" s="1"/>
  <c r="C497" i="2" s="1"/>
  <c r="B497" i="2" l="1"/>
  <c r="B466" i="3"/>
  <c r="C466" i="3" l="1"/>
  <c r="E466" i="3"/>
  <c r="F497" i="2" l="1"/>
  <c r="G497" i="2" s="1"/>
  <c r="D466" i="3"/>
  <c r="G466" i="3" s="1"/>
  <c r="D497" i="2"/>
  <c r="H497" i="2" l="1"/>
  <c r="F466" i="3"/>
  <c r="I497" i="2"/>
  <c r="A498" i="2" s="1"/>
  <c r="C498" i="2" s="1"/>
  <c r="B467" i="3" l="1"/>
  <c r="B498" i="2"/>
  <c r="C467" i="3" l="1"/>
  <c r="E467" i="3"/>
  <c r="F498" i="2" l="1"/>
  <c r="G498" i="2" s="1"/>
  <c r="D467" i="3"/>
  <c r="G467" i="3" s="1"/>
  <c r="D498" i="2"/>
  <c r="H498" i="2" l="1"/>
  <c r="F467" i="3"/>
  <c r="I498" i="2"/>
  <c r="A499" i="2" s="1"/>
  <c r="C499" i="2" s="1"/>
  <c r="B468" i="3" l="1"/>
  <c r="B499" i="2"/>
  <c r="C468" i="3" l="1"/>
  <c r="E468" i="3"/>
  <c r="F499" i="2" l="1"/>
  <c r="G499" i="2" s="1"/>
  <c r="D468" i="3"/>
  <c r="G468" i="3" s="1"/>
  <c r="D499" i="2"/>
  <c r="H499" i="2" l="1"/>
  <c r="F468" i="3"/>
  <c r="I499" i="2"/>
  <c r="A500" i="2" s="1"/>
  <c r="C500" i="2" s="1"/>
  <c r="B500" i="2" l="1"/>
  <c r="B469" i="3"/>
  <c r="C469" i="3" l="1"/>
  <c r="E469" i="3"/>
  <c r="F500" i="2" l="1"/>
  <c r="G500" i="2" s="1"/>
  <c r="D469" i="3"/>
  <c r="G469" i="3" s="1"/>
  <c r="D500" i="2"/>
  <c r="H500" i="2" l="1"/>
  <c r="F469" i="3"/>
  <c r="I500" i="2"/>
  <c r="A501" i="2" s="1"/>
  <c r="C501" i="2" s="1"/>
  <c r="B501" i="2" l="1"/>
  <c r="B470" i="3"/>
  <c r="E470" i="3" l="1"/>
  <c r="C470" i="3"/>
  <c r="F501" i="2" l="1"/>
  <c r="G501" i="2" s="1"/>
  <c r="D470" i="3"/>
  <c r="G470" i="3" s="1"/>
  <c r="D501" i="2"/>
  <c r="H501" i="2" s="1"/>
  <c r="F470" i="3" l="1"/>
  <c r="I501" i="2"/>
  <c r="A502" i="2" s="1"/>
  <c r="C502" i="2" s="1"/>
  <c r="B471" i="3" l="1"/>
  <c r="B502" i="2"/>
  <c r="C471" i="3" l="1"/>
  <c r="E471" i="3"/>
  <c r="F502" i="2" l="1"/>
  <c r="G502" i="2" s="1"/>
  <c r="D471" i="3"/>
  <c r="G471" i="3" s="1"/>
  <c r="D502" i="2"/>
  <c r="H502" i="2" l="1"/>
  <c r="F471" i="3"/>
  <c r="I502" i="2"/>
  <c r="A503" i="2" s="1"/>
  <c r="C503" i="2" s="1"/>
  <c r="B503" i="2" l="1"/>
  <c r="B472" i="3"/>
  <c r="C472" i="3" l="1"/>
  <c r="E472" i="3"/>
  <c r="F503" i="2" l="1"/>
  <c r="G503" i="2" s="1"/>
  <c r="D472" i="3"/>
  <c r="G472" i="3" s="1"/>
  <c r="D503" i="2"/>
  <c r="H503" i="2" l="1"/>
  <c r="F472" i="3"/>
  <c r="I503" i="2"/>
  <c r="A504" i="2" s="1"/>
  <c r="C504" i="2" s="1"/>
  <c r="B473" i="3" l="1"/>
  <c r="B504" i="2"/>
  <c r="C473" i="3" l="1"/>
  <c r="E473" i="3"/>
  <c r="F504" i="2" l="1"/>
  <c r="G504" i="2" s="1"/>
  <c r="D473" i="3"/>
  <c r="G473" i="3" s="1"/>
  <c r="D504" i="2"/>
  <c r="H504" i="2" l="1"/>
  <c r="F473" i="3"/>
  <c r="I504" i="2"/>
  <c r="A505" i="2" s="1"/>
  <c r="C505" i="2" s="1"/>
  <c r="B505" i="2" l="1"/>
  <c r="B474" i="3"/>
  <c r="E474" i="3" l="1"/>
  <c r="C474" i="3"/>
  <c r="F505" i="2" l="1"/>
  <c r="G505" i="2" s="1"/>
  <c r="D474" i="3"/>
  <c r="G474" i="3" s="1"/>
  <c r="D505" i="2"/>
  <c r="H505" i="2" l="1"/>
  <c r="F474" i="3"/>
  <c r="I505" i="2"/>
  <c r="A506" i="2" s="1"/>
  <c r="C506" i="2" s="1"/>
  <c r="B475" i="3" l="1"/>
  <c r="B506" i="2"/>
  <c r="E475" i="3" l="1"/>
  <c r="C475" i="3"/>
  <c r="F506" i="2" l="1"/>
  <c r="G506" i="2" s="1"/>
  <c r="D475" i="3"/>
  <c r="G475" i="3" s="1"/>
  <c r="D506" i="2"/>
  <c r="H506" i="2" s="1"/>
  <c r="F475" i="3" l="1"/>
  <c r="I506" i="2"/>
  <c r="A507" i="2" s="1"/>
  <c r="C507" i="2" s="1"/>
  <c r="B507" i="2" l="1"/>
  <c r="B476" i="3"/>
  <c r="C476" i="3" l="1"/>
  <c r="E476" i="3"/>
  <c r="F507" i="2" l="1"/>
  <c r="G507" i="2" s="1"/>
  <c r="D476" i="3"/>
  <c r="G476" i="3" s="1"/>
  <c r="D507" i="2"/>
  <c r="H507" i="2" l="1"/>
  <c r="F476" i="3"/>
  <c r="I507" i="2"/>
  <c r="A508" i="2" s="1"/>
  <c r="C508" i="2" s="1"/>
  <c r="B508" i="2" l="1"/>
  <c r="B477" i="3"/>
  <c r="C477" i="3" l="1"/>
  <c r="E477" i="3"/>
  <c r="F508" i="2" l="1"/>
  <c r="G508" i="2" s="1"/>
  <c r="D477" i="3"/>
  <c r="G477" i="3" s="1"/>
  <c r="D508" i="2"/>
  <c r="H508" i="2" l="1"/>
  <c r="F477" i="3"/>
  <c r="I508" i="2"/>
  <c r="A509" i="2" s="1"/>
  <c r="C509" i="2" s="1"/>
  <c r="B509" i="2" l="1"/>
  <c r="B478" i="3"/>
  <c r="E478" i="3" l="1"/>
  <c r="C478" i="3"/>
  <c r="F509" i="2" l="1"/>
  <c r="G509" i="2" s="1"/>
  <c r="D478" i="3"/>
  <c r="G478" i="3" s="1"/>
  <c r="D509" i="2"/>
  <c r="H509" i="2" s="1"/>
  <c r="F478" i="3" l="1"/>
  <c r="I509" i="2"/>
  <c r="A510" i="2" s="1"/>
  <c r="C510" i="2" s="1"/>
  <c r="B479" i="3" l="1"/>
  <c r="B510" i="2"/>
  <c r="C479" i="3" l="1"/>
  <c r="E479" i="3"/>
  <c r="F510" i="2" l="1"/>
  <c r="G510" i="2" s="1"/>
  <c r="D479" i="3"/>
  <c r="G479" i="3" s="1"/>
  <c r="D510" i="2"/>
  <c r="H510" i="2" l="1"/>
  <c r="F479" i="3"/>
  <c r="I510" i="2"/>
  <c r="A511" i="2" s="1"/>
  <c r="C511" i="2" s="1"/>
  <c r="B480" i="3" l="1"/>
  <c r="B511" i="2"/>
  <c r="E480" i="3" l="1"/>
  <c r="C480" i="3"/>
  <c r="F511" i="2" l="1"/>
  <c r="G511" i="2" s="1"/>
  <c r="D480" i="3"/>
  <c r="G480" i="3" s="1"/>
  <c r="D511" i="2"/>
  <c r="H511" i="2" l="1"/>
  <c r="F480" i="3"/>
  <c r="I511" i="2"/>
  <c r="A512" i="2" s="1"/>
  <c r="C512" i="2" s="1"/>
  <c r="B512" i="2" l="1"/>
  <c r="B481" i="3"/>
  <c r="C481" i="3" l="1"/>
  <c r="E481" i="3"/>
  <c r="F512" i="2" l="1"/>
  <c r="G512" i="2" s="1"/>
  <c r="D481" i="3"/>
  <c r="G481" i="3" s="1"/>
  <c r="D512" i="2"/>
  <c r="H512" i="2" l="1"/>
  <c r="F481" i="3"/>
  <c r="I512" i="2"/>
  <c r="A513" i="2" s="1"/>
  <c r="C513" i="2" s="1"/>
  <c r="B482" i="3" l="1"/>
  <c r="B513" i="2"/>
  <c r="E482" i="3" l="1"/>
  <c r="C482" i="3"/>
  <c r="F513" i="2" l="1"/>
  <c r="G513" i="2" s="1"/>
  <c r="D482" i="3"/>
  <c r="G482" i="3" s="1"/>
  <c r="D513" i="2"/>
  <c r="H513" i="2" s="1"/>
  <c r="F482" i="3" l="1"/>
  <c r="I513" i="2"/>
  <c r="A514" i="2" s="1"/>
  <c r="C514" i="2" s="1"/>
  <c r="B514" i="2" l="1"/>
  <c r="B483" i="3"/>
  <c r="C483" i="3" l="1"/>
  <c r="E483" i="3"/>
  <c r="F514" i="2" l="1"/>
  <c r="G514" i="2" s="1"/>
  <c r="D483" i="3"/>
  <c r="G483" i="3" s="1"/>
  <c r="D514" i="2"/>
  <c r="H514" i="2" l="1"/>
  <c r="F483" i="3"/>
  <c r="I514" i="2"/>
  <c r="A515" i="2" s="1"/>
  <c r="C515" i="2" s="1"/>
  <c r="B484" i="3" l="1"/>
  <c r="B515" i="2"/>
  <c r="E484" i="3" l="1"/>
  <c r="C484" i="3"/>
  <c r="F515" i="2" s="1"/>
  <c r="G515" i="2" s="1"/>
  <c r="D484" i="3" l="1"/>
  <c r="G484" i="3" s="1"/>
  <c r="I515" i="2" s="1"/>
  <c r="A516" i="2" s="1"/>
  <c r="C516" i="2" s="1"/>
  <c r="D515" i="2"/>
  <c r="H515" i="2" s="1"/>
  <c r="F484" i="3" l="1"/>
  <c r="B516" i="2"/>
  <c r="B485" i="3"/>
  <c r="C485" i="3" l="1"/>
  <c r="F516" i="2" s="1"/>
  <c r="G516" i="2" s="1"/>
  <c r="E485" i="3"/>
  <c r="D485" i="3" l="1"/>
  <c r="G485" i="3" s="1"/>
  <c r="D516" i="2"/>
  <c r="H516" i="2" s="1"/>
  <c r="F485" i="3" l="1"/>
  <c r="I516" i="2"/>
  <c r="A517" i="2" s="1"/>
  <c r="C517" i="2" s="1"/>
  <c r="B517" i="2" l="1"/>
  <c r="B486" i="3"/>
  <c r="E486" i="3" l="1"/>
  <c r="C486" i="3"/>
  <c r="F517" i="2" s="1"/>
  <c r="G517" i="2" s="1"/>
  <c r="D486" i="3" l="1"/>
  <c r="G486" i="3" s="1"/>
  <c r="D517" i="2"/>
  <c r="H517" i="2" s="1"/>
  <c r="F486" i="3" l="1"/>
  <c r="I517" i="2"/>
  <c r="A518" i="2" s="1"/>
  <c r="C518" i="2" s="1"/>
  <c r="B518" i="2" l="1"/>
  <c r="B487" i="3"/>
  <c r="C487" i="3" l="1"/>
  <c r="F518" i="2" s="1"/>
  <c r="G518" i="2" s="1"/>
  <c r="E487" i="3"/>
  <c r="D487" i="3" l="1"/>
  <c r="G487" i="3" s="1"/>
  <c r="D518" i="2"/>
  <c r="H518" i="2" s="1"/>
  <c r="F487" i="3" l="1"/>
  <c r="I518" i="2"/>
  <c r="A519" i="2" s="1"/>
  <c r="C519" i="2" s="1"/>
  <c r="B519" i="2" l="1"/>
  <c r="B488" i="3"/>
  <c r="E488" i="3" l="1"/>
  <c r="C488" i="3"/>
  <c r="F519" i="2" s="1"/>
  <c r="G519" i="2" s="1"/>
  <c r="D488" i="3" l="1"/>
  <c r="G488" i="3" s="1"/>
  <c r="D519" i="2"/>
  <c r="H519" i="2" s="1"/>
  <c r="F488" i="3" l="1"/>
  <c r="I519" i="2"/>
  <c r="A520" i="2" s="1"/>
  <c r="C520" i="2" s="1"/>
  <c r="B520" i="2" l="1"/>
  <c r="B489" i="3"/>
  <c r="E489" i="3" l="1"/>
  <c r="C489" i="3"/>
  <c r="F520" i="2" s="1"/>
  <c r="G520" i="2" s="1"/>
  <c r="D489" i="3" l="1"/>
  <c r="G489" i="3" s="1"/>
  <c r="D520" i="2"/>
  <c r="H520" i="2" s="1"/>
  <c r="F489" i="3" l="1"/>
  <c r="I520" i="2"/>
  <c r="A521" i="2" s="1"/>
  <c r="C521" i="2" s="1"/>
  <c r="B521" i="2" l="1"/>
  <c r="B490" i="3"/>
  <c r="E490" i="3" l="1"/>
  <c r="C490" i="3"/>
  <c r="F521" i="2" s="1"/>
  <c r="G521" i="2" s="1"/>
  <c r="D490" i="3" l="1"/>
  <c r="G490" i="3" s="1"/>
  <c r="D521" i="2"/>
  <c r="H521" i="2" s="1"/>
  <c r="F490" i="3" l="1"/>
  <c r="I521" i="2"/>
  <c r="A522" i="2" s="1"/>
  <c r="C522" i="2" s="1"/>
  <c r="B491" i="3" l="1"/>
  <c r="B522" i="2"/>
  <c r="C491" i="3" l="1"/>
  <c r="F522" i="2" s="1"/>
  <c r="G522" i="2" s="1"/>
  <c r="E491" i="3"/>
  <c r="D491" i="3" l="1"/>
  <c r="G491" i="3" s="1"/>
  <c r="D522" i="2"/>
  <c r="H522" i="2" s="1"/>
  <c r="F491" i="3" l="1"/>
  <c r="I522" i="2"/>
  <c r="A523" i="2" s="1"/>
  <c r="C523" i="2" s="1"/>
  <c r="B523" i="2" l="1"/>
  <c r="B492" i="3"/>
  <c r="E492" i="3" l="1"/>
  <c r="C492" i="3"/>
  <c r="F523" i="2" s="1"/>
  <c r="G523" i="2" s="1"/>
  <c r="D492" i="3" l="1"/>
  <c r="G492" i="3" s="1"/>
  <c r="D523" i="2"/>
  <c r="H523" i="2" s="1"/>
  <c r="F492" i="3" l="1"/>
  <c r="I523" i="2"/>
  <c r="A524" i="2" s="1"/>
  <c r="C524" i="2" s="1"/>
  <c r="B524" i="2" l="1"/>
  <c r="B493" i="3"/>
  <c r="C493" i="3" l="1"/>
  <c r="F524" i="2" s="1"/>
  <c r="G524" i="2" s="1"/>
  <c r="E493" i="3"/>
  <c r="D493" i="3" l="1"/>
  <c r="G493" i="3" s="1"/>
  <c r="D524" i="2"/>
  <c r="H524" i="2" s="1"/>
  <c r="F493" i="3" l="1"/>
  <c r="I524" i="2"/>
  <c r="A525" i="2" s="1"/>
  <c r="C525" i="2" s="1"/>
  <c r="B494" i="3" l="1"/>
  <c r="B525" i="2"/>
  <c r="E494" i="3" l="1"/>
  <c r="C494" i="3"/>
  <c r="F525" i="2" s="1"/>
  <c r="G525" i="2" s="1"/>
  <c r="D494" i="3" l="1"/>
  <c r="G494" i="3" s="1"/>
  <c r="D525" i="2"/>
  <c r="H525" i="2" s="1"/>
  <c r="F494" i="3" l="1"/>
  <c r="I525" i="2"/>
  <c r="A526" i="2" s="1"/>
  <c r="C526" i="2" s="1"/>
  <c r="B526" i="2" l="1"/>
  <c r="B495" i="3"/>
  <c r="E495" i="3" l="1"/>
  <c r="C495" i="3"/>
  <c r="F526" i="2" s="1"/>
  <c r="G526" i="2" s="1"/>
  <c r="D495" i="3" l="1"/>
  <c r="G495" i="3" s="1"/>
  <c r="D526" i="2"/>
  <c r="H526" i="2" s="1"/>
  <c r="F495" i="3" l="1"/>
  <c r="I526" i="2"/>
  <c r="A527" i="2" s="1"/>
  <c r="C527" i="2" s="1"/>
  <c r="B496" i="3" l="1"/>
  <c r="B527" i="2"/>
  <c r="C496" i="3" l="1"/>
  <c r="E496" i="3"/>
  <c r="D527" i="2" s="1"/>
  <c r="D496" i="3" l="1"/>
  <c r="G496" i="3" s="1"/>
  <c r="F527" i="2"/>
  <c r="G527" i="2" s="1"/>
  <c r="F496" i="3" l="1"/>
  <c r="I527" i="2"/>
  <c r="A528" i="2" s="1"/>
  <c r="C528" i="2" s="1"/>
  <c r="H527" i="2"/>
  <c r="B528" i="2" l="1"/>
  <c r="B497" i="3"/>
  <c r="E497" i="3" l="1"/>
  <c r="C497" i="3"/>
  <c r="F528" i="2" s="1"/>
  <c r="G528" i="2" s="1"/>
  <c r="D497" i="3" l="1"/>
  <c r="G497" i="3" s="1"/>
  <c r="D528" i="2"/>
  <c r="H528" i="2" s="1"/>
  <c r="F497" i="3" l="1"/>
  <c r="I528" i="2"/>
  <c r="A529" i="2" s="1"/>
  <c r="C529" i="2" s="1"/>
  <c r="B529" i="2" l="1"/>
  <c r="B498" i="3"/>
  <c r="C498" i="3" l="1"/>
  <c r="E498" i="3"/>
  <c r="D529" i="2" s="1"/>
  <c r="D498" i="3" l="1"/>
  <c r="G498" i="3" s="1"/>
  <c r="F529" i="2"/>
  <c r="G529" i="2" s="1"/>
  <c r="F498" i="3" l="1"/>
  <c r="I529" i="2"/>
  <c r="A530" i="2" s="1"/>
  <c r="C530" i="2" s="1"/>
  <c r="H529" i="2"/>
  <c r="B530" i="2" l="1"/>
  <c r="B499" i="3"/>
  <c r="C499" i="3" l="1"/>
  <c r="F530" i="2" s="1"/>
  <c r="G530" i="2" s="1"/>
  <c r="E499" i="3"/>
  <c r="D499" i="3" l="1"/>
  <c r="G499" i="3" s="1"/>
  <c r="D530" i="2"/>
  <c r="H530" i="2" s="1"/>
  <c r="F499" i="3" l="1"/>
  <c r="I530" i="2"/>
  <c r="A531" i="2" s="1"/>
  <c r="C531" i="2" s="1"/>
  <c r="B531" i="2" l="1"/>
  <c r="B500" i="3"/>
  <c r="C500" i="3" l="1"/>
  <c r="F531" i="2" s="1"/>
  <c r="G531" i="2" s="1"/>
  <c r="E500" i="3"/>
  <c r="D500" i="3" l="1"/>
  <c r="G500" i="3" s="1"/>
  <c r="D531" i="2"/>
  <c r="H531" i="2" s="1"/>
  <c r="F500" i="3" l="1"/>
  <c r="I531" i="2"/>
  <c r="A532" i="2" s="1"/>
  <c r="C532" i="2" s="1"/>
  <c r="B532" i="2" l="1"/>
  <c r="B501" i="3"/>
  <c r="C501" i="3" l="1"/>
  <c r="E501" i="3"/>
  <c r="D532" i="2" s="1"/>
  <c r="D501" i="3" l="1"/>
  <c r="G501" i="3" s="1"/>
  <c r="F532" i="2"/>
  <c r="G532" i="2" s="1"/>
  <c r="F501" i="3" l="1"/>
  <c r="I532" i="2"/>
  <c r="A533" i="2" s="1"/>
  <c r="C533" i="2" s="1"/>
  <c r="H532" i="2"/>
  <c r="B502" i="3" l="1"/>
  <c r="B533" i="2"/>
  <c r="E502" i="3" l="1"/>
  <c r="C502" i="3"/>
  <c r="F533" i="2" s="1"/>
  <c r="G533" i="2" s="1"/>
  <c r="D502" i="3" l="1"/>
  <c r="G502" i="3" s="1"/>
  <c r="D533" i="2"/>
  <c r="H533" i="2" s="1"/>
  <c r="F502" i="3" l="1"/>
  <c r="I533" i="2"/>
  <c r="A534" i="2" s="1"/>
  <c r="C534" i="2" s="1"/>
  <c r="B534" i="2" l="1"/>
  <c r="B503" i="3"/>
  <c r="C503" i="3" l="1"/>
  <c r="E503" i="3"/>
  <c r="D534" i="2" s="1"/>
  <c r="D503" i="3" l="1"/>
  <c r="G503" i="3" s="1"/>
  <c r="F534" i="2"/>
  <c r="G534" i="2" s="1"/>
  <c r="F503" i="3" l="1"/>
  <c r="I534" i="2"/>
  <c r="A535" i="2" s="1"/>
  <c r="C535" i="2" s="1"/>
  <c r="H534" i="2"/>
  <c r="B535" i="2" l="1"/>
  <c r="B504" i="3"/>
  <c r="C504" i="3" l="1"/>
  <c r="F535" i="2" s="1"/>
  <c r="G535" i="2" s="1"/>
  <c r="E504" i="3"/>
  <c r="D504" i="3" l="1"/>
  <c r="G504" i="3" s="1"/>
  <c r="D535" i="2"/>
  <c r="H535" i="2" s="1"/>
  <c r="F504" i="3" l="1"/>
  <c r="I535" i="2"/>
  <c r="A536" i="2" s="1"/>
  <c r="C536" i="2" s="1"/>
  <c r="B505" i="3" l="1"/>
  <c r="B536" i="2"/>
  <c r="C505" i="3" l="1"/>
  <c r="E505" i="3"/>
  <c r="D536" i="2" s="1"/>
  <c r="D505" i="3" l="1"/>
  <c r="G505" i="3" s="1"/>
  <c r="F536" i="2"/>
  <c r="G536" i="2" s="1"/>
  <c r="F505" i="3" l="1"/>
  <c r="I536" i="2"/>
  <c r="A537" i="2" s="1"/>
  <c r="C537" i="2" s="1"/>
  <c r="H536" i="2"/>
  <c r="B537" i="2" l="1"/>
  <c r="B506" i="3"/>
  <c r="C506" i="3" l="1"/>
  <c r="F537" i="2" s="1"/>
  <c r="G537" i="2" s="1"/>
  <c r="E506" i="3"/>
  <c r="D506" i="3" l="1"/>
  <c r="G506" i="3" s="1"/>
  <c r="D537" i="2"/>
  <c r="H537" i="2" s="1"/>
  <c r="F506" i="3" l="1"/>
  <c r="I537" i="2"/>
  <c r="A538" i="2" s="1"/>
  <c r="C538" i="2" s="1"/>
  <c r="B507" i="3" l="1"/>
  <c r="B538" i="2"/>
  <c r="E507" i="3" l="1"/>
  <c r="C507" i="3"/>
  <c r="F538" i="2" s="1"/>
  <c r="G538" i="2" s="1"/>
  <c r="D507" i="3" l="1"/>
  <c r="G507" i="3" s="1"/>
  <c r="D538" i="2"/>
  <c r="H538" i="2" s="1"/>
  <c r="F507" i="3" l="1"/>
  <c r="I538" i="2"/>
  <c r="A539" i="2" s="1"/>
  <c r="C539" i="2" s="1"/>
  <c r="B539" i="2" l="1"/>
  <c r="B508" i="3"/>
  <c r="C508" i="3" l="1"/>
  <c r="E508" i="3"/>
  <c r="D539" i="2" s="1"/>
  <c r="D508" i="3" l="1"/>
  <c r="G508" i="3" s="1"/>
  <c r="F539" i="2"/>
  <c r="G539" i="2" s="1"/>
  <c r="F508" i="3" l="1"/>
  <c r="I539" i="2"/>
  <c r="A540" i="2" s="1"/>
  <c r="C540" i="2" s="1"/>
  <c r="H539" i="2"/>
  <c r="B509" i="3" l="1"/>
  <c r="B540" i="2"/>
  <c r="C509" i="3" l="1"/>
  <c r="F540" i="2" s="1"/>
  <c r="G540" i="2" s="1"/>
  <c r="E509" i="3"/>
  <c r="D509" i="3" l="1"/>
  <c r="G509" i="3" s="1"/>
  <c r="D540" i="2"/>
  <c r="H540" i="2" s="1"/>
  <c r="F509" i="3" l="1"/>
  <c r="I540" i="2"/>
  <c r="A541" i="2" s="1"/>
  <c r="C541" i="2" s="1"/>
  <c r="B510" i="3" l="1"/>
  <c r="B541" i="2"/>
  <c r="C510" i="3" l="1"/>
  <c r="E510" i="3"/>
  <c r="D541" i="2" s="1"/>
  <c r="D510" i="3" l="1"/>
  <c r="G510" i="3" s="1"/>
  <c r="F541" i="2"/>
  <c r="G541" i="2" s="1"/>
  <c r="F510" i="3" l="1"/>
  <c r="I541" i="2"/>
  <c r="A542" i="2" s="1"/>
  <c r="C542" i="2" s="1"/>
  <c r="H541" i="2"/>
  <c r="B511" i="3" l="1"/>
  <c r="B542" i="2"/>
  <c r="C511" i="3" l="1"/>
  <c r="F542" i="2" s="1"/>
  <c r="G542" i="2" s="1"/>
  <c r="E511" i="3"/>
  <c r="D511" i="3" l="1"/>
  <c r="G511" i="3" s="1"/>
  <c r="D542" i="2"/>
  <c r="H542" i="2" s="1"/>
  <c r="F511" i="3" l="1"/>
  <c r="I542" i="2"/>
  <c r="A543" i="2" s="1"/>
  <c r="C543" i="2" s="1"/>
  <c r="B543" i="2" l="1"/>
  <c r="B512" i="3"/>
  <c r="C512" i="3" l="1"/>
  <c r="E512" i="3"/>
  <c r="D543" i="2" s="1"/>
  <c r="D512" i="3" l="1"/>
  <c r="G512" i="3" s="1"/>
  <c r="F543" i="2"/>
  <c r="G543" i="2" s="1"/>
  <c r="F512" i="3" l="1"/>
  <c r="I543" i="2"/>
  <c r="A544" i="2" s="1"/>
  <c r="C544" i="2" s="1"/>
  <c r="H543" i="2"/>
  <c r="B544" i="2" l="1"/>
  <c r="B513" i="3"/>
  <c r="C513" i="3" l="1"/>
  <c r="F544" i="2" s="1"/>
  <c r="G544" i="2" s="1"/>
  <c r="E513" i="3"/>
  <c r="D513" i="3" l="1"/>
  <c r="G513" i="3" s="1"/>
  <c r="D544" i="2"/>
  <c r="H544" i="2" s="1"/>
  <c r="F513" i="3" l="1"/>
  <c r="I544" i="2"/>
  <c r="A545" i="2" s="1"/>
  <c r="C545" i="2" s="1"/>
  <c r="B545" i="2" l="1"/>
  <c r="B514" i="3"/>
  <c r="E514" i="3" l="1"/>
  <c r="C514" i="3"/>
  <c r="F545" i="2" s="1"/>
  <c r="G545" i="2" s="1"/>
  <c r="D514" i="3" l="1"/>
  <c r="G514" i="3" s="1"/>
  <c r="D545" i="2"/>
  <c r="H545" i="2" s="1"/>
  <c r="F514" i="3" l="1"/>
  <c r="I545" i="2"/>
  <c r="A546" i="2" s="1"/>
  <c r="C546" i="2" s="1"/>
  <c r="B546" i="2" l="1"/>
  <c r="B515" i="3"/>
  <c r="C515" i="3" l="1"/>
  <c r="E515" i="3"/>
  <c r="D546" i="2" s="1"/>
  <c r="D515" i="3" l="1"/>
  <c r="G515" i="3" s="1"/>
  <c r="F546" i="2"/>
  <c r="G546" i="2" s="1"/>
  <c r="F515" i="3" l="1"/>
  <c r="I546" i="2"/>
  <c r="A547" i="2" s="1"/>
  <c r="C547" i="2" s="1"/>
  <c r="H546" i="2"/>
  <c r="B547" i="2" l="1"/>
  <c r="B516" i="3"/>
  <c r="C516" i="3" l="1"/>
  <c r="F547" i="2" s="1"/>
  <c r="G547" i="2" s="1"/>
  <c r="E516" i="3"/>
  <c r="D516" i="3" l="1"/>
  <c r="G516" i="3" s="1"/>
  <c r="D547" i="2"/>
  <c r="H547" i="2" s="1"/>
  <c r="F516" i="3" l="1"/>
  <c r="I547" i="2"/>
  <c r="A548" i="2" s="1"/>
  <c r="C548" i="2" s="1"/>
  <c r="B548" i="2" l="1"/>
  <c r="B517" i="3"/>
  <c r="C517" i="3" l="1"/>
  <c r="E517" i="3"/>
  <c r="D548" i="2" s="1"/>
  <c r="D517" i="3" l="1"/>
  <c r="G517" i="3" s="1"/>
  <c r="F548" i="2"/>
  <c r="G548" i="2" s="1"/>
  <c r="F517" i="3" l="1"/>
  <c r="I548" i="2"/>
  <c r="A549" i="2" s="1"/>
  <c r="C549" i="2" s="1"/>
  <c r="H548" i="2"/>
  <c r="B549" i="2" l="1"/>
  <c r="B518" i="3"/>
  <c r="E518" i="3" l="1"/>
  <c r="C518" i="3"/>
  <c r="F549" i="2" s="1"/>
  <c r="G549" i="2" s="1"/>
  <c r="D518" i="3" l="1"/>
  <c r="G518" i="3" s="1"/>
  <c r="D549" i="2"/>
  <c r="H549" i="2" s="1"/>
  <c r="F518" i="3" l="1"/>
  <c r="I549" i="2"/>
  <c r="A550" i="2" s="1"/>
  <c r="C550" i="2" s="1"/>
  <c r="B550" i="2" l="1"/>
  <c r="B519" i="3"/>
  <c r="C519" i="3" l="1"/>
  <c r="F550" i="2" s="1"/>
  <c r="G550" i="2" s="1"/>
  <c r="E519" i="3"/>
  <c r="D519" i="3" l="1"/>
  <c r="G519" i="3" s="1"/>
  <c r="D550" i="2"/>
  <c r="H550" i="2" s="1"/>
  <c r="F519" i="3" l="1"/>
  <c r="I550" i="2"/>
  <c r="A551" i="2" s="1"/>
  <c r="C551" i="2" s="1"/>
  <c r="B520" i="3" l="1"/>
  <c r="B551" i="2"/>
  <c r="C520" i="3" l="1"/>
  <c r="F551" i="2" s="1"/>
  <c r="G551" i="2" s="1"/>
  <c r="E520" i="3"/>
  <c r="D520" i="3" l="1"/>
  <c r="G520" i="3" s="1"/>
  <c r="D551" i="2"/>
  <c r="H551" i="2" s="1"/>
  <c r="F520" i="3" l="1"/>
  <c r="I551" i="2"/>
  <c r="A552" i="2" s="1"/>
  <c r="C552" i="2" s="1"/>
  <c r="B552" i="2" l="1"/>
  <c r="B521" i="3"/>
  <c r="C521" i="3" l="1"/>
  <c r="E521" i="3"/>
  <c r="D552" i="2" s="1"/>
  <c r="D521" i="3" l="1"/>
  <c r="G521" i="3" s="1"/>
  <c r="F552" i="2"/>
  <c r="G552" i="2" s="1"/>
  <c r="F521" i="3" l="1"/>
  <c r="I552" i="2"/>
  <c r="A553" i="2" s="1"/>
  <c r="C553" i="2" s="1"/>
  <c r="H552" i="2"/>
  <c r="B522" i="3" l="1"/>
  <c r="B553" i="2"/>
  <c r="C522" i="3" l="1"/>
  <c r="F553" i="2" s="1"/>
  <c r="G553" i="2" s="1"/>
  <c r="E522" i="3"/>
  <c r="D522" i="3" l="1"/>
  <c r="G522" i="3" s="1"/>
  <c r="D553" i="2"/>
  <c r="H553" i="2" s="1"/>
  <c r="F522" i="3" l="1"/>
  <c r="I553" i="2"/>
  <c r="A554" i="2" s="1"/>
  <c r="C554" i="2" s="1"/>
  <c r="B554" i="2" l="1"/>
  <c r="B523" i="3"/>
  <c r="E523" i="3" l="1"/>
  <c r="C523" i="3"/>
  <c r="F554" i="2" s="1"/>
  <c r="G554" i="2" s="1"/>
  <c r="D523" i="3" l="1"/>
  <c r="G523" i="3" s="1"/>
  <c r="D554" i="2"/>
  <c r="H554" i="2" s="1"/>
  <c r="F523" i="3" l="1"/>
  <c r="I554" i="2"/>
  <c r="A555" i="2" s="1"/>
  <c r="C555" i="2" s="1"/>
  <c r="B524" i="3" l="1"/>
  <c r="B555" i="2"/>
  <c r="C524" i="3" l="1"/>
  <c r="E524" i="3"/>
  <c r="D555" i="2" s="1"/>
  <c r="D524" i="3" l="1"/>
  <c r="G524" i="3" s="1"/>
  <c r="F555" i="2"/>
  <c r="G555" i="2" s="1"/>
  <c r="F524" i="3" l="1"/>
  <c r="I555" i="2"/>
  <c r="A556" i="2" s="1"/>
  <c r="C556" i="2" s="1"/>
  <c r="H555" i="2"/>
  <c r="B556" i="2" l="1"/>
  <c r="B525" i="3"/>
  <c r="E525" i="3" l="1"/>
  <c r="D556" i="2" s="1"/>
  <c r="C525" i="3"/>
  <c r="D525" i="3" l="1"/>
  <c r="G525" i="3" s="1"/>
  <c r="F556" i="2"/>
  <c r="G556" i="2" s="1"/>
  <c r="H556" i="2" l="1"/>
  <c r="F525" i="3"/>
  <c r="I556" i="2"/>
  <c r="A557" i="2" s="1"/>
  <c r="C557" i="2" s="1"/>
  <c r="B557" i="2" l="1"/>
  <c r="B526" i="3"/>
  <c r="C526" i="3" l="1"/>
  <c r="F557" i="2" s="1"/>
  <c r="G557" i="2" s="1"/>
  <c r="E526" i="3"/>
  <c r="D526" i="3" l="1"/>
  <c r="G526" i="3" s="1"/>
  <c r="D557" i="2"/>
  <c r="H557" i="2" s="1"/>
  <c r="F526" i="3" l="1"/>
  <c r="I557" i="2"/>
  <c r="A558" i="2" s="1"/>
  <c r="C558" i="2" s="1"/>
  <c r="B558" i="2" l="1"/>
  <c r="B527" i="3"/>
  <c r="C527" i="3" l="1"/>
  <c r="E527" i="3"/>
  <c r="D558" i="2" s="1"/>
  <c r="D527" i="3" l="1"/>
  <c r="G527" i="3" s="1"/>
  <c r="F558" i="2"/>
  <c r="G558" i="2" s="1"/>
  <c r="F527" i="3" l="1"/>
  <c r="I558" i="2"/>
  <c r="A559" i="2" s="1"/>
  <c r="C559" i="2" s="1"/>
  <c r="H558" i="2"/>
  <c r="B559" i="2" l="1"/>
  <c r="B528" i="3"/>
  <c r="C528" i="3" l="1"/>
  <c r="F559" i="2" s="1"/>
  <c r="G559" i="2" s="1"/>
  <c r="E528" i="3"/>
  <c r="D528" i="3" l="1"/>
  <c r="G528" i="3" s="1"/>
  <c r="D559" i="2"/>
  <c r="H559" i="2" s="1"/>
  <c r="F528" i="3" l="1"/>
  <c r="I559" i="2"/>
  <c r="A560" i="2" s="1"/>
  <c r="C560" i="2" s="1"/>
  <c r="B560" i="2" l="1"/>
  <c r="B529" i="3"/>
  <c r="C529" i="3" l="1"/>
  <c r="E529" i="3"/>
  <c r="D560" i="2" s="1"/>
  <c r="D529" i="3" l="1"/>
  <c r="G529" i="3" s="1"/>
  <c r="F560" i="2"/>
  <c r="G560" i="2" s="1"/>
  <c r="F529" i="3" l="1"/>
  <c r="I560" i="2"/>
  <c r="A561" i="2" s="1"/>
  <c r="C561" i="2" s="1"/>
  <c r="H560" i="2"/>
  <c r="B561" i="2" l="1"/>
  <c r="B530" i="3"/>
  <c r="C530" i="3" l="1"/>
  <c r="F561" i="2" s="1"/>
  <c r="G561" i="2" s="1"/>
  <c r="E530" i="3"/>
  <c r="D530" i="3" l="1"/>
  <c r="G530" i="3" s="1"/>
  <c r="D561" i="2"/>
  <c r="H561" i="2" s="1"/>
  <c r="F530" i="3" l="1"/>
  <c r="I561" i="2"/>
  <c r="A562" i="2" s="1"/>
  <c r="C562" i="2" s="1"/>
  <c r="B531" i="3" l="1"/>
  <c r="B562" i="2"/>
  <c r="C531" i="3" l="1"/>
  <c r="E531" i="3"/>
  <c r="D562" i="2" s="1"/>
  <c r="D531" i="3" l="1"/>
  <c r="G531" i="3" s="1"/>
  <c r="F562" i="2"/>
  <c r="G562" i="2" s="1"/>
  <c r="F531" i="3" l="1"/>
  <c r="I562" i="2"/>
  <c r="A563" i="2" s="1"/>
  <c r="C563" i="2" s="1"/>
  <c r="H562" i="2"/>
  <c r="B532" i="3" l="1"/>
  <c r="B563" i="2"/>
  <c r="C532" i="3" l="1"/>
  <c r="F563" i="2" s="1"/>
  <c r="G563" i="2" s="1"/>
  <c r="E532" i="3"/>
  <c r="D532" i="3" l="1"/>
  <c r="G532" i="3" s="1"/>
  <c r="D563" i="2"/>
  <c r="H563" i="2" s="1"/>
  <c r="F532" i="3" l="1"/>
  <c r="I563" i="2"/>
  <c r="A564" i="2" s="1"/>
  <c r="C564" i="2" s="1"/>
  <c r="B564" i="2" l="1"/>
  <c r="B533" i="3"/>
  <c r="E533" i="3" l="1"/>
  <c r="C533" i="3"/>
  <c r="F564" i="2" s="1"/>
  <c r="G564" i="2" s="1"/>
  <c r="D533" i="3" l="1"/>
  <c r="G533" i="3" s="1"/>
  <c r="D564" i="2"/>
  <c r="H564" i="2" s="1"/>
  <c r="F533" i="3" l="1"/>
  <c r="I564" i="2"/>
  <c r="A565" i="2" s="1"/>
  <c r="C565" i="2" s="1"/>
  <c r="B565" i="2" l="1"/>
  <c r="B534" i="3"/>
  <c r="E534" i="3" l="1"/>
  <c r="C534" i="3"/>
  <c r="F565" i="2" s="1"/>
  <c r="G565" i="2" s="1"/>
  <c r="D534" i="3" l="1"/>
  <c r="G534" i="3" s="1"/>
  <c r="D565" i="2"/>
  <c r="H565" i="2" s="1"/>
  <c r="F534" i="3" l="1"/>
  <c r="I565" i="2"/>
  <c r="A566" i="2" s="1"/>
  <c r="C566" i="2" s="1"/>
  <c r="B566" i="2" l="1"/>
  <c r="B535" i="3"/>
  <c r="C535" i="3" l="1"/>
  <c r="E535" i="3"/>
  <c r="D566" i="2" s="1"/>
  <c r="D535" i="3" l="1"/>
  <c r="G535" i="3" s="1"/>
  <c r="F566" i="2"/>
  <c r="G566" i="2" s="1"/>
  <c r="F535" i="3" l="1"/>
  <c r="I566" i="2"/>
  <c r="A567" i="2" s="1"/>
  <c r="C567" i="2" s="1"/>
  <c r="H566" i="2"/>
  <c r="B536" i="3" l="1"/>
  <c r="B567" i="2"/>
  <c r="E536" i="3" l="1"/>
  <c r="C536" i="3"/>
  <c r="F567" i="2" s="1"/>
  <c r="G567" i="2" s="1"/>
  <c r="D536" i="3" l="1"/>
  <c r="G536" i="3" s="1"/>
  <c r="D567" i="2"/>
  <c r="H567" i="2" s="1"/>
  <c r="F536" i="3" l="1"/>
  <c r="I567" i="2"/>
  <c r="A568" i="2" s="1"/>
  <c r="C568" i="2" s="1"/>
  <c r="B568" i="2" l="1"/>
  <c r="B537" i="3"/>
  <c r="C537" i="3" l="1"/>
  <c r="E537" i="3"/>
  <c r="D568" i="2" s="1"/>
  <c r="D537" i="3" l="1"/>
  <c r="G537" i="3" s="1"/>
  <c r="F568" i="2"/>
  <c r="G568" i="2" s="1"/>
  <c r="F537" i="3" l="1"/>
  <c r="I568" i="2"/>
  <c r="A569" i="2" s="1"/>
  <c r="C569" i="2" s="1"/>
  <c r="H568" i="2"/>
  <c r="B569" i="2" l="1"/>
  <c r="B538" i="3"/>
  <c r="E538" i="3" l="1"/>
  <c r="C538" i="3"/>
  <c r="F569" i="2" s="1"/>
  <c r="G569" i="2" s="1"/>
  <c r="D538" i="3" l="1"/>
  <c r="G538" i="3" s="1"/>
  <c r="D569" i="2"/>
  <c r="H569" i="2" s="1"/>
  <c r="F538" i="3" l="1"/>
  <c r="I569" i="2"/>
  <c r="A570" i="2" s="1"/>
  <c r="C570" i="2" s="1"/>
  <c r="B570" i="2" l="1"/>
  <c r="B539" i="3"/>
  <c r="C539" i="3" l="1"/>
  <c r="E539" i="3"/>
  <c r="D570" i="2" s="1"/>
  <c r="D539" i="3" l="1"/>
  <c r="G539" i="3" s="1"/>
  <c r="F570" i="2"/>
  <c r="G570" i="2" s="1"/>
  <c r="F539" i="3" l="1"/>
  <c r="I570" i="2"/>
  <c r="A571" i="2" s="1"/>
  <c r="C571" i="2" s="1"/>
  <c r="H570" i="2"/>
  <c r="B571" i="2" l="1"/>
  <c r="B540" i="3"/>
  <c r="C540" i="3" l="1"/>
  <c r="F571" i="2" s="1"/>
  <c r="G571" i="2" s="1"/>
  <c r="E540" i="3"/>
  <c r="D540" i="3" l="1"/>
  <c r="G540" i="3" s="1"/>
  <c r="D571" i="2"/>
  <c r="H571" i="2" s="1"/>
  <c r="F540" i="3" l="1"/>
  <c r="I571" i="2"/>
  <c r="A572" i="2" s="1"/>
  <c r="C572" i="2" s="1"/>
  <c r="B572" i="2" l="1"/>
  <c r="B541" i="3"/>
  <c r="C541" i="3" l="1"/>
  <c r="E541" i="3"/>
  <c r="D572" i="2" s="1"/>
  <c r="D541" i="3" l="1"/>
  <c r="G541" i="3" s="1"/>
  <c r="F572" i="2"/>
  <c r="G572" i="2" s="1"/>
  <c r="F541" i="3" l="1"/>
  <c r="I572" i="2"/>
  <c r="A573" i="2" s="1"/>
  <c r="C573" i="2" s="1"/>
  <c r="H572" i="2"/>
  <c r="B573" i="2" l="1"/>
  <c r="B542" i="3"/>
  <c r="C542" i="3" l="1"/>
  <c r="F573" i="2" s="1"/>
  <c r="G573" i="2" s="1"/>
  <c r="E542" i="3"/>
  <c r="D542" i="3" l="1"/>
  <c r="G542" i="3" s="1"/>
  <c r="D573" i="2"/>
  <c r="H573" i="2" s="1"/>
  <c r="F542" i="3" l="1"/>
  <c r="I573" i="2"/>
  <c r="A574" i="2" s="1"/>
  <c r="C574" i="2" s="1"/>
  <c r="B543" i="3" l="1"/>
  <c r="B574" i="2"/>
  <c r="C543" i="3" l="1"/>
  <c r="E543" i="3"/>
  <c r="D574" i="2" s="1"/>
  <c r="D543" i="3" l="1"/>
  <c r="G543" i="3" s="1"/>
  <c r="F574" i="2"/>
  <c r="G574" i="2" s="1"/>
  <c r="F543" i="3" l="1"/>
  <c r="I574" i="2"/>
  <c r="A575" i="2" s="1"/>
  <c r="C575" i="2" s="1"/>
  <c r="H574" i="2"/>
  <c r="B575" i="2" l="1"/>
  <c r="B544" i="3"/>
  <c r="E544" i="3" l="1"/>
  <c r="C544" i="3"/>
  <c r="F575" i="2" s="1"/>
  <c r="G575" i="2" s="1"/>
  <c r="D544" i="3" l="1"/>
  <c r="G544" i="3" s="1"/>
  <c r="D575" i="2"/>
  <c r="H575" i="2" s="1"/>
  <c r="F544" i="3" l="1"/>
  <c r="I575" i="2"/>
  <c r="A576" i="2" s="1"/>
  <c r="C576" i="2" s="1"/>
  <c r="B545" i="3" l="1"/>
  <c r="B576" i="2"/>
  <c r="C545" i="3" l="1"/>
  <c r="F576" i="2" s="1"/>
  <c r="G576" i="2" s="1"/>
  <c r="E545" i="3"/>
  <c r="D545" i="3" l="1"/>
  <c r="G545" i="3" s="1"/>
  <c r="D576" i="2"/>
  <c r="H576" i="2" s="1"/>
  <c r="F545" i="3" l="1"/>
  <c r="I576" i="2"/>
  <c r="A577" i="2" s="1"/>
  <c r="C577" i="2" s="1"/>
  <c r="B577" i="2" l="1"/>
  <c r="B546" i="3"/>
  <c r="C546" i="3" l="1"/>
  <c r="E546" i="3"/>
  <c r="D577" i="2" s="1"/>
  <c r="D546" i="3" l="1"/>
  <c r="G546" i="3" s="1"/>
  <c r="F577" i="2"/>
  <c r="G577" i="2" s="1"/>
  <c r="F546" i="3" l="1"/>
  <c r="I577" i="2"/>
  <c r="A578" i="2" s="1"/>
  <c r="C578" i="2" s="1"/>
  <c r="H577" i="2"/>
  <c r="B547" i="3" l="1"/>
  <c r="B578" i="2"/>
  <c r="E547" i="3" l="1"/>
  <c r="D578" i="2" s="1"/>
  <c r="C547" i="3"/>
  <c r="D547" i="3" l="1"/>
  <c r="G547" i="3" s="1"/>
  <c r="F578" i="2"/>
  <c r="G578" i="2" s="1"/>
  <c r="H578" i="2" l="1"/>
  <c r="F547" i="3"/>
  <c r="I578" i="2"/>
  <c r="A579" i="2" s="1"/>
  <c r="C579" i="2" s="1"/>
  <c r="B579" i="2" l="1"/>
  <c r="B548" i="3"/>
  <c r="E548" i="3" l="1"/>
  <c r="C548" i="3"/>
  <c r="F579" i="2" s="1"/>
  <c r="G579" i="2" s="1"/>
  <c r="D548" i="3" l="1"/>
  <c r="G548" i="3" s="1"/>
  <c r="D579" i="2"/>
  <c r="H579" i="2" s="1"/>
  <c r="F548" i="3" l="1"/>
  <c r="I579" i="2"/>
  <c r="A580" i="2" s="1"/>
  <c r="C580" i="2" s="1"/>
  <c r="B580" i="2" l="1"/>
  <c r="B549" i="3"/>
  <c r="E549" i="3" l="1"/>
  <c r="D580" i="2" s="1"/>
  <c r="C549" i="3"/>
  <c r="D549" i="3" l="1"/>
  <c r="G549" i="3" s="1"/>
  <c r="F580" i="2"/>
  <c r="G580" i="2" s="1"/>
  <c r="H580" i="2"/>
  <c r="F549" i="3" l="1"/>
  <c r="I580" i="2"/>
  <c r="A581" i="2" s="1"/>
  <c r="C581" i="2" s="1"/>
  <c r="B581" i="2" l="1"/>
  <c r="B550" i="3"/>
  <c r="C550" i="3" l="1"/>
  <c r="F581" i="2" s="1"/>
  <c r="G581" i="2" s="1"/>
  <c r="E550" i="3"/>
  <c r="D550" i="3" l="1"/>
  <c r="G550" i="3" s="1"/>
  <c r="D581" i="2"/>
  <c r="H581" i="2" s="1"/>
  <c r="F550" i="3" l="1"/>
  <c r="I581" i="2"/>
  <c r="A582" i="2" s="1"/>
  <c r="C582" i="2" s="1"/>
  <c r="B582" i="2" l="1"/>
  <c r="B551" i="3"/>
  <c r="E551" i="3" l="1"/>
  <c r="C551" i="3"/>
  <c r="F582" i="2" s="1"/>
  <c r="G582" i="2" s="1"/>
  <c r="D551" i="3" l="1"/>
  <c r="G551" i="3" s="1"/>
  <c r="D582" i="2"/>
  <c r="H582" i="2" s="1"/>
  <c r="F551" i="3" l="1"/>
  <c r="I582" i="2"/>
  <c r="A583" i="2" s="1"/>
  <c r="C583" i="2" s="1"/>
  <c r="B583" i="2" l="1"/>
  <c r="B552" i="3"/>
  <c r="C552" i="3" l="1"/>
  <c r="F583" i="2" s="1"/>
  <c r="G583" i="2" s="1"/>
  <c r="E552" i="3"/>
  <c r="D552" i="3" l="1"/>
  <c r="G552" i="3" s="1"/>
  <c r="D583" i="2"/>
  <c r="H583" i="2" s="1"/>
  <c r="F552" i="3" l="1"/>
  <c r="I583" i="2"/>
  <c r="A584" i="2" s="1"/>
  <c r="C584" i="2" s="1"/>
  <c r="B584" i="2" l="1"/>
  <c r="B553" i="3"/>
  <c r="C553" i="3" l="1"/>
  <c r="F584" i="2" s="1"/>
  <c r="G584" i="2" s="1"/>
  <c r="E553" i="3"/>
  <c r="D553" i="3" l="1"/>
  <c r="G553" i="3" s="1"/>
  <c r="D584" i="2"/>
  <c r="H584" i="2" s="1"/>
  <c r="F553" i="3" l="1"/>
  <c r="I584" i="2"/>
  <c r="A585" i="2" s="1"/>
  <c r="C585" i="2" s="1"/>
  <c r="B554" i="3" l="1"/>
  <c r="B585" i="2"/>
  <c r="C554" i="3" l="1"/>
  <c r="F585" i="2" s="1"/>
  <c r="G585" i="2" s="1"/>
  <c r="E554" i="3"/>
  <c r="D554" i="3" l="1"/>
  <c r="G554" i="3" s="1"/>
  <c r="D585" i="2"/>
  <c r="H585" i="2" s="1"/>
  <c r="F554" i="3" l="1"/>
  <c r="I585" i="2"/>
  <c r="A586" i="2" s="1"/>
  <c r="C586" i="2" s="1"/>
  <c r="B555" i="3" l="1"/>
  <c r="B586" i="2"/>
  <c r="E555" i="3" l="1"/>
  <c r="C555" i="3"/>
  <c r="F586" i="2" s="1"/>
  <c r="G586" i="2" s="1"/>
  <c r="D555" i="3" l="1"/>
  <c r="G555" i="3" s="1"/>
  <c r="D586" i="2"/>
  <c r="H586" i="2" s="1"/>
  <c r="F555" i="3" l="1"/>
  <c r="I586" i="2"/>
  <c r="A587" i="2" s="1"/>
  <c r="C587" i="2" s="1"/>
  <c r="B587" i="2" l="1"/>
  <c r="B556" i="3"/>
  <c r="C556" i="3" l="1"/>
  <c r="F587" i="2" s="1"/>
  <c r="G587" i="2" s="1"/>
  <c r="E556" i="3"/>
  <c r="D556" i="3" l="1"/>
  <c r="G556" i="3" s="1"/>
  <c r="D587" i="2"/>
  <c r="H587" i="2" s="1"/>
  <c r="F556" i="3" l="1"/>
  <c r="I587" i="2"/>
  <c r="A588" i="2" s="1"/>
  <c r="C588" i="2" s="1"/>
  <c r="B588" i="2" l="1"/>
  <c r="B557" i="3"/>
  <c r="C557" i="3" l="1"/>
  <c r="F588" i="2" s="1"/>
  <c r="G588" i="2" s="1"/>
  <c r="E557" i="3"/>
  <c r="D557" i="3" l="1"/>
  <c r="G557" i="3" s="1"/>
  <c r="D588" i="2"/>
  <c r="H588" i="2" s="1"/>
  <c r="F557" i="3" l="1"/>
  <c r="I588" i="2"/>
  <c r="A589" i="2" s="1"/>
  <c r="C589" i="2" s="1"/>
  <c r="B558" i="3" l="1"/>
  <c r="B589" i="2"/>
  <c r="E558" i="3" l="1"/>
  <c r="C558" i="3"/>
  <c r="F589" i="2" s="1"/>
  <c r="G589" i="2" s="1"/>
  <c r="D558" i="3" l="1"/>
  <c r="G558" i="3" s="1"/>
  <c r="D589" i="2"/>
  <c r="H589" i="2" s="1"/>
  <c r="F558" i="3" l="1"/>
  <c r="I589" i="2"/>
  <c r="A590" i="2" s="1"/>
  <c r="C590" i="2" s="1"/>
  <c r="B590" i="2" l="1"/>
  <c r="B559" i="3"/>
  <c r="C559" i="3" l="1"/>
  <c r="E559" i="3"/>
  <c r="D590" i="2" s="1"/>
  <c r="D559" i="3" l="1"/>
  <c r="G559" i="3" s="1"/>
  <c r="F590" i="2"/>
  <c r="G590" i="2" s="1"/>
  <c r="F559" i="3" l="1"/>
  <c r="I590" i="2"/>
  <c r="A591" i="2" s="1"/>
  <c r="C591" i="2" s="1"/>
  <c r="H590" i="2"/>
  <c r="B591" i="2" l="1"/>
  <c r="B560" i="3"/>
  <c r="C560" i="3" l="1"/>
  <c r="E560" i="3"/>
  <c r="D591" i="2" s="1"/>
  <c r="D560" i="3" l="1"/>
  <c r="G560" i="3" s="1"/>
  <c r="F591" i="2"/>
  <c r="G591" i="2" s="1"/>
  <c r="F560" i="3" l="1"/>
  <c r="I591" i="2"/>
  <c r="A592" i="2" s="1"/>
  <c r="C592" i="2" s="1"/>
  <c r="H591" i="2"/>
  <c r="B561" i="3" l="1"/>
  <c r="B592" i="2"/>
  <c r="E561" i="3" l="1"/>
  <c r="C561" i="3"/>
  <c r="F592" i="2" s="1"/>
  <c r="G592" i="2" s="1"/>
  <c r="D561" i="3" l="1"/>
  <c r="G561" i="3" s="1"/>
  <c r="D592" i="2"/>
  <c r="H592" i="2" s="1"/>
  <c r="F561" i="3" l="1"/>
  <c r="I592" i="2"/>
  <c r="A593" i="2" s="1"/>
  <c r="C593" i="2" s="1"/>
  <c r="B593" i="2" l="1"/>
  <c r="B562" i="3"/>
  <c r="C562" i="3" l="1"/>
  <c r="F593" i="2" s="1"/>
  <c r="G593" i="2" s="1"/>
  <c r="E562" i="3"/>
  <c r="D562" i="3" l="1"/>
  <c r="G562" i="3" s="1"/>
  <c r="D593" i="2"/>
  <c r="H593" i="2" s="1"/>
  <c r="F562" i="3" l="1"/>
  <c r="I593" i="2"/>
  <c r="A594" i="2" s="1"/>
  <c r="C594" i="2" s="1"/>
  <c r="B563" i="3" l="1"/>
  <c r="B594" i="2"/>
  <c r="C563" i="3" l="1"/>
  <c r="F594" i="2" s="1"/>
  <c r="G594" i="2" s="1"/>
  <c r="E563" i="3"/>
  <c r="D563" i="3" l="1"/>
  <c r="G563" i="3" s="1"/>
  <c r="D594" i="2"/>
  <c r="H594" i="2" s="1"/>
  <c r="F563" i="3" l="1"/>
  <c r="I594" i="2"/>
  <c r="A595" i="2" s="1"/>
  <c r="C595" i="2" s="1"/>
  <c r="B595" i="2" l="1"/>
  <c r="B564" i="3"/>
  <c r="E564" i="3" l="1"/>
  <c r="C564" i="3"/>
  <c r="F595" i="2" s="1"/>
  <c r="G595" i="2" s="1"/>
  <c r="D564" i="3" l="1"/>
  <c r="G564" i="3" s="1"/>
  <c r="D595" i="2"/>
  <c r="H595" i="2" s="1"/>
  <c r="F564" i="3" l="1"/>
  <c r="I595" i="2"/>
  <c r="A596" i="2" s="1"/>
  <c r="C596" i="2" s="1"/>
  <c r="B565" i="3" l="1"/>
  <c r="B596" i="2"/>
  <c r="E565" i="3" l="1"/>
  <c r="C565" i="3"/>
  <c r="F596" i="2" s="1"/>
  <c r="G596" i="2" s="1"/>
  <c r="D565" i="3" l="1"/>
  <c r="G565" i="3" s="1"/>
  <c r="D596" i="2"/>
  <c r="H596" i="2" s="1"/>
  <c r="F565" i="3" l="1"/>
  <c r="I596" i="2"/>
  <c r="A597" i="2" s="1"/>
  <c r="C597" i="2" s="1"/>
  <c r="B566" i="3" l="1"/>
  <c r="B597" i="2"/>
  <c r="E566" i="3" l="1"/>
  <c r="C566" i="3"/>
  <c r="F597" i="2" s="1"/>
  <c r="G597" i="2" s="1"/>
  <c r="D566" i="3" l="1"/>
  <c r="G566" i="3" s="1"/>
  <c r="D597" i="2"/>
  <c r="H597" i="2" s="1"/>
  <c r="F566" i="3" l="1"/>
  <c r="I597" i="2"/>
  <c r="A598" i="2" s="1"/>
  <c r="C598" i="2" s="1"/>
  <c r="B598" i="2" l="1"/>
  <c r="B567" i="3"/>
  <c r="E567" i="3" l="1"/>
  <c r="C567" i="3"/>
  <c r="F598" i="2" s="1"/>
  <c r="G598" i="2" s="1"/>
  <c r="D567" i="3" l="1"/>
  <c r="G567" i="3" s="1"/>
  <c r="D598" i="2"/>
  <c r="H598" i="2" s="1"/>
  <c r="F567" i="3" l="1"/>
  <c r="I598" i="2"/>
  <c r="A599" i="2" s="1"/>
  <c r="C599" i="2" s="1"/>
  <c r="B568" i="3" l="1"/>
  <c r="B599" i="2"/>
  <c r="C568" i="3" l="1"/>
  <c r="F599" i="2" s="1"/>
  <c r="G599" i="2" s="1"/>
  <c r="E568" i="3"/>
  <c r="D568" i="3" l="1"/>
  <c r="G568" i="3" s="1"/>
  <c r="D599" i="2"/>
  <c r="H599" i="2" s="1"/>
  <c r="F568" i="3" l="1"/>
  <c r="I599" i="2"/>
  <c r="A600" i="2" s="1"/>
  <c r="C600" i="2" s="1"/>
  <c r="B569" i="3" l="1"/>
  <c r="B600" i="2"/>
  <c r="C569" i="3" l="1"/>
  <c r="F600" i="2" s="1"/>
  <c r="G600" i="2" s="1"/>
  <c r="E569" i="3"/>
  <c r="D569" i="3" l="1"/>
  <c r="G569" i="3" s="1"/>
  <c r="D600" i="2"/>
  <c r="H600" i="2" s="1"/>
  <c r="F569" i="3" l="1"/>
  <c r="I600" i="2"/>
  <c r="A601" i="2" s="1"/>
  <c r="C601" i="2" s="1"/>
  <c r="B601" i="2" l="1"/>
  <c r="B570" i="3"/>
  <c r="C570" i="3" l="1"/>
  <c r="F601" i="2" s="1"/>
  <c r="G601" i="2" s="1"/>
  <c r="E570" i="3"/>
  <c r="D570" i="3" l="1"/>
  <c r="G570" i="3" s="1"/>
  <c r="D601" i="2"/>
  <c r="H601" i="2" s="1"/>
  <c r="F570" i="3" l="1"/>
  <c r="I601" i="2"/>
  <c r="A602" i="2" s="1"/>
  <c r="C602" i="2" s="1"/>
  <c r="B602" i="2" l="1"/>
  <c r="B571" i="3"/>
  <c r="E571" i="3" l="1"/>
  <c r="C571" i="3"/>
  <c r="F602" i="2" s="1"/>
  <c r="G602" i="2" s="1"/>
  <c r="D571" i="3" l="1"/>
  <c r="G571" i="3" s="1"/>
  <c r="D602" i="2"/>
  <c r="H602" i="2" s="1"/>
  <c r="F571" i="3" l="1"/>
  <c r="I602" i="2"/>
  <c r="A603" i="2" s="1"/>
  <c r="C603" i="2" s="1"/>
  <c r="B603" i="2" l="1"/>
  <c r="B572" i="3"/>
  <c r="C572" i="3" l="1"/>
  <c r="F603" i="2" s="1"/>
  <c r="G603" i="2" s="1"/>
  <c r="E572" i="3"/>
  <c r="D572" i="3" l="1"/>
  <c r="G572" i="3" s="1"/>
  <c r="D603" i="2"/>
  <c r="H603" i="2" s="1"/>
  <c r="F572" i="3" l="1"/>
  <c r="I603" i="2"/>
  <c r="A604" i="2" s="1"/>
  <c r="C604" i="2" s="1"/>
  <c r="B604" i="2" l="1"/>
  <c r="B573" i="3"/>
  <c r="C573" i="3" l="1"/>
  <c r="E573" i="3"/>
  <c r="D604" i="2" s="1"/>
  <c r="D573" i="3" l="1"/>
  <c r="G573" i="3" s="1"/>
  <c r="F604" i="2"/>
  <c r="G604" i="2" s="1"/>
  <c r="F573" i="3" l="1"/>
  <c r="I604" i="2"/>
  <c r="A605" i="2" s="1"/>
  <c r="C605" i="2" s="1"/>
  <c r="H604" i="2"/>
  <c r="B574" i="3" l="1"/>
  <c r="B605" i="2"/>
  <c r="E574" i="3" l="1"/>
  <c r="C574" i="3"/>
  <c r="F605" i="2" s="1"/>
  <c r="G605" i="2" s="1"/>
  <c r="D574" i="3" l="1"/>
  <c r="G574" i="3" s="1"/>
  <c r="D605" i="2"/>
  <c r="H605" i="2" s="1"/>
  <c r="F574" i="3" l="1"/>
  <c r="I605" i="2"/>
  <c r="A606" i="2" s="1"/>
  <c r="C606" i="2" s="1"/>
  <c r="B606" i="2" l="1"/>
  <c r="B575" i="3"/>
  <c r="C575" i="3" l="1"/>
  <c r="F606" i="2" s="1"/>
  <c r="G606" i="2" s="1"/>
  <c r="E575" i="3"/>
  <c r="D575" i="3" l="1"/>
  <c r="G575" i="3" s="1"/>
  <c r="D606" i="2"/>
  <c r="H606" i="2" s="1"/>
  <c r="F575" i="3" l="1"/>
  <c r="I606" i="2"/>
  <c r="A607" i="2" s="1"/>
  <c r="C607" i="2" s="1"/>
  <c r="B607" i="2" l="1"/>
  <c r="B576" i="3"/>
  <c r="C576" i="3" l="1"/>
  <c r="F607" i="2" s="1"/>
  <c r="G607" i="2" s="1"/>
  <c r="E576" i="3"/>
  <c r="D576" i="3" l="1"/>
  <c r="G576" i="3" s="1"/>
  <c r="D607" i="2"/>
  <c r="H607" i="2" s="1"/>
  <c r="F576" i="3" l="1"/>
  <c r="I607" i="2"/>
  <c r="A608" i="2" s="1"/>
  <c r="C608" i="2" s="1"/>
  <c r="B577" i="3" l="1"/>
  <c r="B608" i="2"/>
  <c r="E577" i="3" l="1"/>
  <c r="C577" i="3"/>
  <c r="F608" i="2" s="1"/>
  <c r="G608" i="2" s="1"/>
  <c r="D577" i="3" l="1"/>
  <c r="G577" i="3" s="1"/>
  <c r="D608" i="2"/>
  <c r="H608" i="2" s="1"/>
  <c r="F577" i="3" l="1"/>
  <c r="I608" i="2"/>
  <c r="A609" i="2" s="1"/>
  <c r="C609" i="2" s="1"/>
  <c r="B609" i="2" l="1"/>
  <c r="B578" i="3"/>
  <c r="E578" i="3" l="1"/>
  <c r="C578" i="3"/>
  <c r="F609" i="2" s="1"/>
  <c r="G609" i="2" s="1"/>
  <c r="D578" i="3" l="1"/>
  <c r="G578" i="3" s="1"/>
  <c r="D609" i="2"/>
  <c r="H609" i="2" s="1"/>
  <c r="F578" i="3" l="1"/>
  <c r="I609" i="2"/>
  <c r="A610" i="2" s="1"/>
  <c r="C610" i="2" s="1"/>
  <c r="B579" i="3" l="1"/>
  <c r="B610" i="2"/>
  <c r="E579" i="3" l="1"/>
  <c r="C579" i="3"/>
  <c r="F610" i="2" s="1"/>
  <c r="G610" i="2" s="1"/>
  <c r="D579" i="3" l="1"/>
  <c r="G579" i="3" s="1"/>
  <c r="D610" i="2"/>
  <c r="H610" i="2" s="1"/>
  <c r="F579" i="3" l="1"/>
  <c r="I610" i="2"/>
  <c r="A611" i="2" s="1"/>
  <c r="C611" i="2" s="1"/>
  <c r="B611" i="2" l="1"/>
  <c r="B580" i="3"/>
  <c r="C580" i="3" l="1"/>
  <c r="E580" i="3"/>
  <c r="D611" i="2" s="1"/>
  <c r="D580" i="3" l="1"/>
  <c r="G580" i="3" s="1"/>
  <c r="F611" i="2"/>
  <c r="G611" i="2" s="1"/>
  <c r="F580" i="3" l="1"/>
  <c r="I611" i="2"/>
  <c r="A612" i="2" s="1"/>
  <c r="C612" i="2" s="1"/>
  <c r="H611" i="2"/>
  <c r="B581" i="3" l="1"/>
  <c r="B612" i="2"/>
  <c r="E581" i="3" l="1"/>
  <c r="D612" i="2" s="1"/>
  <c r="C581" i="3"/>
  <c r="D581" i="3" l="1"/>
  <c r="G581" i="3" s="1"/>
  <c r="F612" i="2"/>
  <c r="G612" i="2" s="1"/>
  <c r="H612" i="2"/>
  <c r="F581" i="3" l="1"/>
  <c r="I612" i="2"/>
  <c r="A613" i="2" s="1"/>
  <c r="C613" i="2" s="1"/>
  <c r="B613" i="2" l="1"/>
  <c r="B582" i="3"/>
  <c r="C582" i="3" l="1"/>
  <c r="F613" i="2" s="1"/>
  <c r="G613" i="2" s="1"/>
  <c r="E582" i="3"/>
  <c r="D582" i="3" l="1"/>
  <c r="G582" i="3" s="1"/>
  <c r="D613" i="2"/>
  <c r="H613" i="2" s="1"/>
  <c r="F582" i="3" l="1"/>
  <c r="I613" i="2"/>
  <c r="A614" i="2" s="1"/>
  <c r="C614" i="2" s="1"/>
  <c r="B614" i="2" l="1"/>
  <c r="B583" i="3"/>
  <c r="C583" i="3" l="1"/>
  <c r="E583" i="3"/>
  <c r="D614" i="2" s="1"/>
  <c r="D583" i="3" l="1"/>
  <c r="G583" i="3" s="1"/>
  <c r="F614" i="2"/>
  <c r="G614" i="2" s="1"/>
  <c r="F583" i="3" l="1"/>
  <c r="I614" i="2"/>
  <c r="A615" i="2" s="1"/>
  <c r="C615" i="2" s="1"/>
  <c r="H614" i="2"/>
  <c r="B615" i="2" l="1"/>
  <c r="B584" i="3"/>
  <c r="C584" i="3" l="1"/>
  <c r="F615" i="2" s="1"/>
  <c r="G615" i="2" s="1"/>
  <c r="E584" i="3"/>
  <c r="D584" i="3" l="1"/>
  <c r="G584" i="3" s="1"/>
  <c r="D615" i="2"/>
  <c r="H615" i="2" s="1"/>
  <c r="F584" i="3" l="1"/>
  <c r="I615" i="2"/>
  <c r="A616" i="2" s="1"/>
  <c r="C616" i="2" s="1"/>
  <c r="B585" i="3" l="1"/>
  <c r="B616" i="2"/>
  <c r="C585" i="3" l="1"/>
  <c r="F616" i="2" s="1"/>
  <c r="G616" i="2" s="1"/>
  <c r="E585" i="3"/>
  <c r="D585" i="3" l="1"/>
  <c r="G585" i="3" s="1"/>
  <c r="D616" i="2"/>
  <c r="H616" i="2" s="1"/>
  <c r="F585" i="3" l="1"/>
  <c r="I616" i="2"/>
  <c r="A617" i="2" s="1"/>
  <c r="C617" i="2" s="1"/>
  <c r="B586" i="3" l="1"/>
  <c r="B617" i="2"/>
  <c r="E586" i="3" l="1"/>
  <c r="D617" i="2" s="1"/>
  <c r="C586" i="3"/>
  <c r="D586" i="3" l="1"/>
  <c r="G586" i="3" s="1"/>
  <c r="F617" i="2"/>
  <c r="G617" i="2" s="1"/>
  <c r="H617" i="2"/>
  <c r="F586" i="3" l="1"/>
  <c r="I617" i="2"/>
  <c r="A618" i="2" s="1"/>
  <c r="C618" i="2" s="1"/>
  <c r="B587" i="3" l="1"/>
  <c r="B618" i="2"/>
  <c r="C587" i="3" l="1"/>
  <c r="F618" i="2" s="1"/>
  <c r="G618" i="2" s="1"/>
  <c r="E587" i="3"/>
  <c r="D587" i="3" l="1"/>
  <c r="G587" i="3" s="1"/>
  <c r="D618" i="2"/>
  <c r="H618" i="2" s="1"/>
  <c r="F587" i="3" l="1"/>
  <c r="I618" i="2"/>
  <c r="A619" i="2" s="1"/>
  <c r="C619" i="2" s="1"/>
  <c r="B619" i="2" l="1"/>
  <c r="B588" i="3"/>
  <c r="C588" i="3" l="1"/>
  <c r="E588" i="3"/>
  <c r="D619" i="2" s="1"/>
  <c r="D588" i="3" l="1"/>
  <c r="G588" i="3" s="1"/>
  <c r="F619" i="2"/>
  <c r="G619" i="2" s="1"/>
  <c r="F588" i="3" l="1"/>
  <c r="I619" i="2"/>
  <c r="A620" i="2" s="1"/>
  <c r="C620" i="2" s="1"/>
  <c r="H619" i="2"/>
  <c r="B589" i="3" l="1"/>
  <c r="B620" i="2"/>
  <c r="C589" i="3" l="1"/>
  <c r="F620" i="2" s="1"/>
  <c r="G620" i="2" s="1"/>
  <c r="E589" i="3"/>
  <c r="D589" i="3" l="1"/>
  <c r="G589" i="3" s="1"/>
  <c r="D620" i="2"/>
  <c r="H620" i="2" s="1"/>
  <c r="F589" i="3" l="1"/>
  <c r="I620" i="2"/>
  <c r="A621" i="2" s="1"/>
  <c r="C621" i="2" s="1"/>
  <c r="B621" i="2" l="1"/>
  <c r="B590" i="3"/>
  <c r="C590" i="3" l="1"/>
  <c r="E590" i="3"/>
  <c r="D621" i="2" s="1"/>
  <c r="D590" i="3" l="1"/>
  <c r="G590" i="3" s="1"/>
  <c r="F621" i="2"/>
  <c r="G621" i="2" s="1"/>
  <c r="F590" i="3" l="1"/>
  <c r="I621" i="2"/>
  <c r="A622" i="2" s="1"/>
  <c r="C622" i="2" s="1"/>
  <c r="H621" i="2"/>
  <c r="B622" i="2" l="1"/>
  <c r="B591" i="3"/>
  <c r="C591" i="3" l="1"/>
  <c r="F622" i="2" s="1"/>
  <c r="G622" i="2" s="1"/>
  <c r="E591" i="3"/>
  <c r="D591" i="3" l="1"/>
  <c r="G591" i="3" s="1"/>
  <c r="D622" i="2"/>
  <c r="H622" i="2" s="1"/>
  <c r="F591" i="3" l="1"/>
  <c r="I622" i="2"/>
  <c r="A623" i="2" s="1"/>
  <c r="C623" i="2" s="1"/>
  <c r="B623" i="2" l="1"/>
  <c r="B592" i="3"/>
  <c r="C592" i="3" l="1"/>
  <c r="E592" i="3"/>
  <c r="D623" i="2" s="1"/>
  <c r="D592" i="3" l="1"/>
  <c r="G592" i="3" s="1"/>
  <c r="F623" i="2"/>
  <c r="G623" i="2" s="1"/>
  <c r="F592" i="3" l="1"/>
  <c r="I623" i="2"/>
  <c r="A624" i="2" s="1"/>
  <c r="C624" i="2" s="1"/>
  <c r="H623" i="2"/>
  <c r="B624" i="2" l="1"/>
  <c r="B593" i="3"/>
  <c r="E593" i="3" l="1"/>
  <c r="C593" i="3"/>
  <c r="F624" i="2" s="1"/>
  <c r="G624" i="2" s="1"/>
  <c r="D593" i="3" l="1"/>
  <c r="G593" i="3" s="1"/>
  <c r="D624" i="2"/>
  <c r="H624" i="2" s="1"/>
  <c r="F593" i="3" l="1"/>
  <c r="I624" i="2"/>
  <c r="A625" i="2" s="1"/>
  <c r="C625" i="2" s="1"/>
  <c r="B625" i="2" l="1"/>
  <c r="B594" i="3"/>
  <c r="E594" i="3" l="1"/>
  <c r="C594" i="3"/>
  <c r="F625" i="2" s="1"/>
  <c r="G625" i="2" s="1"/>
  <c r="D594" i="3" l="1"/>
  <c r="G594" i="3" s="1"/>
  <c r="D625" i="2"/>
  <c r="H625" i="2" s="1"/>
  <c r="F594" i="3" l="1"/>
  <c r="I625" i="2"/>
  <c r="A626" i="2" s="1"/>
  <c r="C626" i="2" s="1"/>
  <c r="B626" i="2" l="1"/>
  <c r="B595" i="3"/>
  <c r="E595" i="3" l="1"/>
  <c r="C595" i="3"/>
  <c r="F626" i="2" s="1"/>
  <c r="G626" i="2" s="1"/>
  <c r="D595" i="3" l="1"/>
  <c r="G595" i="3" s="1"/>
  <c r="D626" i="2"/>
  <c r="H626" i="2" s="1"/>
  <c r="F595" i="3" l="1"/>
  <c r="I626" i="2"/>
  <c r="A627" i="2" s="1"/>
  <c r="C627" i="2" s="1"/>
  <c r="B627" i="2" l="1"/>
  <c r="B596" i="3"/>
  <c r="C596" i="3" l="1"/>
  <c r="E596" i="3"/>
  <c r="D627" i="2" s="1"/>
  <c r="D596" i="3" l="1"/>
  <c r="G596" i="3" s="1"/>
  <c r="F627" i="2"/>
  <c r="G627" i="2" s="1"/>
  <c r="F596" i="3" l="1"/>
  <c r="I627" i="2"/>
  <c r="A628" i="2" s="1"/>
  <c r="C628" i="2" s="1"/>
  <c r="H627" i="2"/>
  <c r="B628" i="2" l="1"/>
  <c r="B597" i="3"/>
  <c r="E597" i="3" l="1"/>
  <c r="C597" i="3"/>
  <c r="F628" i="2" s="1"/>
  <c r="G628" i="2" s="1"/>
  <c r="D597" i="3" l="1"/>
  <c r="G597" i="3" s="1"/>
  <c r="D628" i="2"/>
  <c r="H628" i="2" s="1"/>
  <c r="F597" i="3" l="1"/>
  <c r="I628" i="2"/>
  <c r="A629" i="2" s="1"/>
  <c r="C629" i="2" s="1"/>
  <c r="B629" i="2" l="1"/>
  <c r="B598" i="3"/>
  <c r="E598" i="3" l="1"/>
  <c r="D629" i="2" s="1"/>
  <c r="C598" i="3"/>
  <c r="D598" i="3" l="1"/>
  <c r="G598" i="3" s="1"/>
  <c r="F629" i="2"/>
  <c r="G629" i="2" s="1"/>
  <c r="H629" i="2"/>
  <c r="F598" i="3" l="1"/>
  <c r="I629" i="2"/>
  <c r="A630" i="2" s="1"/>
  <c r="C630" i="2" s="1"/>
  <c r="B630" i="2" l="1"/>
  <c r="B599" i="3"/>
  <c r="E599" i="3" l="1"/>
  <c r="C599" i="3"/>
  <c r="F630" i="2" s="1"/>
  <c r="G630" i="2" s="1"/>
  <c r="D599" i="3" l="1"/>
  <c r="G599" i="3" s="1"/>
  <c r="D630" i="2"/>
  <c r="H630" i="2" s="1"/>
  <c r="F599" i="3" l="1"/>
  <c r="I630" i="2"/>
  <c r="A631" i="2" s="1"/>
  <c r="C631" i="2" s="1"/>
  <c r="B631" i="2" l="1"/>
  <c r="B600" i="3"/>
  <c r="E600" i="3" l="1"/>
  <c r="C600" i="3"/>
  <c r="F631" i="2" s="1"/>
  <c r="G631" i="2" s="1"/>
  <c r="D600" i="3" l="1"/>
  <c r="G600" i="3" s="1"/>
  <c r="D631" i="2"/>
  <c r="H631" i="2" s="1"/>
  <c r="F600" i="3" l="1"/>
  <c r="I631" i="2"/>
  <c r="A632" i="2" s="1"/>
  <c r="C632" i="2" s="1"/>
  <c r="B601" i="3" l="1"/>
  <c r="B632" i="2"/>
  <c r="E601" i="3" l="1"/>
  <c r="C601" i="3"/>
  <c r="F632" i="2" s="1"/>
  <c r="G632" i="2" s="1"/>
  <c r="D601" i="3" l="1"/>
  <c r="G601" i="3" s="1"/>
  <c r="D632" i="2"/>
  <c r="H632" i="2" s="1"/>
  <c r="F601" i="3" l="1"/>
  <c r="I632" i="2"/>
  <c r="A633" i="2" s="1"/>
  <c r="C633" i="2" s="1"/>
  <c r="B633" i="2" l="1"/>
  <c r="B602" i="3"/>
  <c r="C602" i="3" l="1"/>
  <c r="E602" i="3"/>
  <c r="D633" i="2" s="1"/>
  <c r="D602" i="3" l="1"/>
  <c r="G602" i="3" s="1"/>
  <c r="F633" i="2"/>
  <c r="G633" i="2" s="1"/>
  <c r="F602" i="3" l="1"/>
  <c r="I633" i="2"/>
  <c r="A634" i="2" s="1"/>
  <c r="C634" i="2" s="1"/>
  <c r="H633" i="2"/>
  <c r="B603" i="3" l="1"/>
  <c r="B634" i="2"/>
  <c r="C603" i="3" l="1"/>
  <c r="F634" i="2" s="1"/>
  <c r="G634" i="2" s="1"/>
  <c r="E603" i="3"/>
  <c r="D603" i="3" l="1"/>
  <c r="G603" i="3" s="1"/>
  <c r="D634" i="2"/>
  <c r="H634" i="2" s="1"/>
  <c r="F603" i="3" l="1"/>
  <c r="I6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AHAN</author>
  </authors>
  <commentList>
    <comment ref="A6" authorId="0" shapeId="0" xr:uid="{938E3829-AD8D-4AB1-BEDC-92D849852513}">
      <text>
        <r>
          <rPr>
            <b/>
            <sz val="9"/>
            <color indexed="81"/>
            <rFont val="Tahoma"/>
            <family val="2"/>
          </rPr>
          <t>Total purchase price of the home not including closing costs.</t>
        </r>
      </text>
    </comment>
    <comment ref="E6" authorId="0" shapeId="0" xr:uid="{418103F7-63CA-4009-A3D1-0F77E86761D1}">
      <text>
        <r>
          <rPr>
            <b/>
            <sz val="9"/>
            <color indexed="81"/>
            <rFont val="Tahoma"/>
            <family val="2"/>
          </rPr>
          <t>The amount of the monthly rent payment.</t>
        </r>
      </text>
    </comment>
    <comment ref="A7" authorId="0" shapeId="0" xr:uid="{533FA93D-88B2-4417-B24F-1A163060E76A}">
      <text>
        <r>
          <rPr>
            <b/>
            <sz val="9"/>
            <color indexed="81"/>
            <rFont val="Tahoma"/>
            <family val="2"/>
          </rPr>
          <t>The amount available to put down on the house after you have set aside the cash to pay for the closing costs.</t>
        </r>
      </text>
    </comment>
    <comment ref="E7" authorId="0" shapeId="0" xr:uid="{61A0BE02-9550-43F2-8516-146674E5AF3F}">
      <text>
        <r>
          <rPr>
            <b/>
            <sz val="9"/>
            <color indexed="81"/>
            <rFont val="Tahoma"/>
            <family val="2"/>
          </rPr>
          <t>The amount or fee charged by the rental brokers.</t>
        </r>
      </text>
    </comment>
    <comment ref="A8" authorId="0" shapeId="0" xr:uid="{E0BA8260-E4B5-407C-BB2C-BA5E0D05C7BB}">
      <text>
        <r>
          <rPr>
            <b/>
            <sz val="9"/>
            <color indexed="81"/>
            <rFont val="Tahoma"/>
            <family val="2"/>
          </rPr>
          <t>Home buyers will pay between about 2 to 5 percent of the purchase price of their home in closing fees.</t>
        </r>
        <r>
          <rPr>
            <sz val="9"/>
            <color indexed="81"/>
            <rFont val="Tahoma"/>
            <family val="2"/>
          </rPr>
          <t xml:space="preserve">
</t>
        </r>
      </text>
    </comment>
    <comment ref="E8" authorId="0" shapeId="0" xr:uid="{B04DEF4A-C808-49F3-BF95-E27D6DB8D748}">
      <text>
        <r>
          <rPr>
            <b/>
            <sz val="9"/>
            <color indexed="81"/>
            <rFont val="Tahoma"/>
            <family val="2"/>
          </rPr>
          <t>The amount that the landlord will keep as a security deposit.</t>
        </r>
      </text>
    </comment>
    <comment ref="A9" authorId="0" shapeId="0" xr:uid="{00578325-902A-4E37-BCFA-277C89609AB3}">
      <text>
        <r>
          <rPr>
            <b/>
            <sz val="9"/>
            <color indexed="81"/>
            <rFont val="Tahoma"/>
            <family val="2"/>
          </rPr>
          <t>Annual percentage rate of charge of your mortgage loan.</t>
        </r>
      </text>
    </comment>
    <comment ref="E9" authorId="0" shapeId="0" xr:uid="{029DACDB-F677-48F4-BFAA-00E782D33245}">
      <text>
        <r>
          <rPr>
            <b/>
            <sz val="9"/>
            <color indexed="81"/>
            <rFont val="Tahoma"/>
            <family val="2"/>
          </rPr>
          <t>Estimate of the future inflation rate of rental price.</t>
        </r>
      </text>
    </comment>
    <comment ref="A10" authorId="0" shapeId="0" xr:uid="{B7A23824-7CD3-4EB6-8E68-66BA29EA157A}">
      <text>
        <r>
          <rPr>
            <b/>
            <sz val="9"/>
            <color indexed="81"/>
            <rFont val="Tahoma"/>
            <family val="2"/>
          </rPr>
          <t>Loan term of your mortgage loan</t>
        </r>
      </text>
    </comment>
    <comment ref="E10" authorId="0" shapeId="0" xr:uid="{3AD22C95-2924-40FD-AC8E-4E5D72893B71}">
      <text>
        <r>
          <rPr>
            <b/>
            <sz val="9"/>
            <color indexed="81"/>
            <rFont val="Tahoma"/>
            <charset val="1"/>
          </rPr>
          <t xml:space="preserve">interest rate you expect to earn on the money that can be invested if you decide to rent instead of buy. </t>
        </r>
      </text>
    </comment>
    <comment ref="A11" authorId="0" shapeId="0" xr:uid="{357A81A8-AD91-4F16-A23B-BDE0B31009D4}">
      <text>
        <r>
          <rPr>
            <b/>
            <sz val="9"/>
            <color indexed="81"/>
            <rFont val="Tahoma"/>
            <charset val="1"/>
          </rPr>
          <t>If your home is deemed to be worth $200,000 and your local tax rate is 1.5%, your property taxes would be $3000 annually</t>
        </r>
        <r>
          <rPr>
            <sz val="9"/>
            <color indexed="81"/>
            <rFont val="Tahoma"/>
            <charset val="1"/>
          </rPr>
          <t xml:space="preserve">
</t>
        </r>
      </text>
    </comment>
    <comment ref="A12" authorId="0" shapeId="0" xr:uid="{9ADF0834-1E97-47FF-8EE1-64FCAADCEC52}">
      <text>
        <r>
          <rPr>
            <b/>
            <sz val="9"/>
            <color indexed="81"/>
            <rFont val="Tahoma"/>
            <charset val="1"/>
          </rPr>
          <t>The monthly costs associated with home ownership, such as utilities, repairs, maintenance.</t>
        </r>
      </text>
    </comment>
    <comment ref="A13" authorId="0" shapeId="0" xr:uid="{20C349C6-AD60-4A78-BF01-F033DF5851C2}">
      <text>
        <r>
          <rPr>
            <b/>
            <sz val="9"/>
            <color indexed="81"/>
            <rFont val="Tahoma"/>
            <charset val="1"/>
          </rPr>
          <t>Home insurance protect your home contents, renovations and building against unforeseen events such as fire, theft or flood damages.</t>
        </r>
      </text>
    </comment>
    <comment ref="A14" authorId="0" shapeId="0" xr:uid="{4FD86CD4-64B4-4896-8108-7DB7E5440B06}">
      <text>
        <r>
          <rPr>
            <b/>
            <sz val="9"/>
            <color indexed="81"/>
            <rFont val="Tahoma"/>
            <family val="2"/>
          </rPr>
          <t xml:space="preserve">The percentage amount you expect your house to appreciate each year. </t>
        </r>
      </text>
    </comment>
    <comment ref="A15" authorId="0" shapeId="0" xr:uid="{10EE3EC2-B514-4672-9FE0-224021B10F59}">
      <text>
        <r>
          <rPr>
            <b/>
            <sz val="9"/>
            <color indexed="81"/>
            <rFont val="Tahoma"/>
            <charset val="1"/>
          </rPr>
          <t>Tax deductions amounts you can deduct from your income to exempt that portion from tax. If you make $100,000 per year and you take $20,000 in deductions, you'll only be taxed on $80,000.</t>
        </r>
      </text>
    </comment>
    <comment ref="A16" authorId="0" shapeId="0" xr:uid="{6DC894F0-C166-44DB-9DA7-6B8B787425B9}">
      <text>
        <r>
          <rPr>
            <b/>
            <sz val="9"/>
            <color indexed="81"/>
            <rFont val="Tahoma"/>
            <charset val="1"/>
          </rPr>
          <t>Estimate of the future inflation rate used to inflate the costs of insurance and maintenance</t>
        </r>
      </text>
    </comment>
    <comment ref="A17" authorId="0" shapeId="0" xr:uid="{8AA06882-2267-49C8-B1BB-C04198613C45}">
      <text>
        <r>
          <rPr>
            <b/>
            <sz val="9"/>
            <color indexed="81"/>
            <rFont val="Tahoma"/>
            <charset val="1"/>
          </rPr>
          <t>The percentage of your home selling price that you expect to pay a real estate agent or broker. Typically 5 to 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AHAN</author>
  </authors>
  <commentList>
    <comment ref="E4" authorId="0" shapeId="0" xr:uid="{280B4492-F54B-4B86-BCAE-FA12132FA4F0}">
      <text>
        <r>
          <rPr>
            <b/>
            <sz val="9"/>
            <color indexed="81"/>
            <rFont val="Tahoma"/>
            <charset val="1"/>
          </rPr>
          <t>If your home is deemed to be worth $200,000 and your local tax rate is 1.5%, your property taxes would be $3000 annually</t>
        </r>
      </text>
    </comment>
    <comment ref="A5" authorId="0" shapeId="0" xr:uid="{AE709184-0C63-41C0-9C47-282F6782AA0F}">
      <text>
        <r>
          <rPr>
            <b/>
            <sz val="9"/>
            <color indexed="81"/>
            <rFont val="Tahoma"/>
            <family val="2"/>
          </rPr>
          <t>The total debt-to-income ratio cannot be greater than 36% of your monthly income.</t>
        </r>
      </text>
    </comment>
    <comment ref="E5" authorId="0" shapeId="0" xr:uid="{29D3F6D4-A60F-4FBB-8B64-7BAE0203261B}">
      <text>
        <r>
          <rPr>
            <b/>
            <sz val="9"/>
            <color indexed="81"/>
            <rFont val="Tahoma"/>
            <charset val="1"/>
          </rPr>
          <t>Home insurance protect your home contents, renovations and building against unforeseen events such as fire, theft or flood damages.</t>
        </r>
      </text>
    </comment>
    <comment ref="A6" authorId="0" shapeId="0" xr:uid="{08D50892-B2E0-486F-865B-408442F0CCEC}">
      <text>
        <r>
          <rPr>
            <b/>
            <sz val="9"/>
            <color indexed="81"/>
            <rFont val="Tahoma"/>
            <family val="2"/>
          </rPr>
          <t xml:space="preserve">The maximum housing payment cannot be greater than 28% of your monthly income. </t>
        </r>
      </text>
    </comment>
    <comment ref="E6" authorId="0" shapeId="0" xr:uid="{D59C9E21-D1EC-411A-9FF3-30D97FDA8EB6}">
      <text>
        <r>
          <rPr>
            <b/>
            <sz val="9"/>
            <color indexed="81"/>
            <rFont val="Tahoma"/>
            <charset val="1"/>
          </rPr>
          <t>The monthly costs associated with home ownership, such as utilities, repairs, maintenance.</t>
        </r>
      </text>
    </comment>
    <comment ref="E8" authorId="0" shapeId="0" xr:uid="{BC27E31D-3E25-4135-9D3E-E3483F375A4F}">
      <text>
        <r>
          <rPr>
            <b/>
            <sz val="9"/>
            <color indexed="81"/>
            <rFont val="Tahoma"/>
            <family val="2"/>
          </rPr>
          <t>The estimated total monthly housing expenses excluding the mortgage payment.</t>
        </r>
      </text>
    </comment>
    <comment ref="E9" authorId="0" shapeId="0" xr:uid="{2B74D68B-201B-41AD-9452-D0AAAD074316}">
      <text>
        <r>
          <rPr>
            <b/>
            <sz val="9"/>
            <color indexed="81"/>
            <rFont val="Tahoma"/>
            <charset val="1"/>
          </rPr>
          <t>The sum of a mortgage payment that includes the principal amount and loan interest.</t>
        </r>
      </text>
    </comment>
    <comment ref="E12" authorId="0" shapeId="0" xr:uid="{8EB2F384-806C-49F4-A027-2D319022A50E}">
      <text>
        <r>
          <rPr>
            <b/>
            <sz val="9"/>
            <color indexed="81"/>
            <rFont val="Tahoma"/>
            <charset val="1"/>
          </rPr>
          <t>Available funds to cover both the closing costs as well as the down payment.</t>
        </r>
      </text>
    </comment>
    <comment ref="A13" authorId="0" shapeId="0" xr:uid="{935B9F12-70ED-42CB-91D6-DE920DF03322}">
      <text>
        <r>
          <rPr>
            <b/>
            <sz val="9"/>
            <color indexed="81"/>
            <rFont val="Tahoma"/>
            <family val="2"/>
          </rPr>
          <t>The total monthly debts payment excluding the monthly mortgage loan payment.</t>
        </r>
      </text>
    </comment>
    <comment ref="E13" authorId="0" shapeId="0" xr:uid="{0F2AD5CE-69EB-48E5-90DC-B42D1D34A24A}">
      <text>
        <r>
          <rPr>
            <b/>
            <sz val="9"/>
            <color indexed="81"/>
            <rFont val="Tahoma"/>
            <charset val="1"/>
          </rPr>
          <t>a 20% down payment on a home is the standard for lenders. However, there are ways to buy a home with as little as 3.5% down, such as with a FHA loan.</t>
        </r>
      </text>
    </comment>
    <comment ref="A14" authorId="0" shapeId="0" xr:uid="{66B3DFA1-EB9E-4257-A4DF-81663D5CDFD9}">
      <text>
        <r>
          <rPr>
            <b/>
            <sz val="9"/>
            <color indexed="81"/>
            <rFont val="Tahoma"/>
            <charset val="1"/>
          </rPr>
          <t>The total debt-to-income ratio cannot be greater than 36% of your monthly income.</t>
        </r>
      </text>
    </comment>
    <comment ref="E14" authorId="0" shapeId="0" xr:uid="{B710B28D-50A8-4C84-9442-FEF1A701DA17}">
      <text>
        <r>
          <rPr>
            <b/>
            <sz val="9"/>
            <color indexed="81"/>
            <rFont val="Tahoma"/>
            <family val="2"/>
          </rPr>
          <t>Home buyers will pay between about 2 to 5 percent of the purchase price of their home in closing fees.</t>
        </r>
        <r>
          <rPr>
            <sz val="9"/>
            <color indexed="81"/>
            <rFont val="Tahoma"/>
            <family val="2"/>
          </rPr>
          <t xml:space="preserve">
</t>
        </r>
      </text>
    </comment>
    <comment ref="A15" authorId="0" shapeId="0" xr:uid="{65FB6355-8326-4CCE-B585-FBFA5B1A176E}">
      <text>
        <r>
          <rPr>
            <b/>
            <sz val="9"/>
            <color indexed="81"/>
            <rFont val="Tahoma"/>
            <charset val="1"/>
          </rPr>
          <t xml:space="preserve">The maximum housing expenses cannot be greater than 28% of your monthly income. </t>
        </r>
      </text>
    </comment>
    <comment ref="E16" authorId="0" shapeId="0" xr:uid="{B02F9542-08F9-4F89-9287-C7822ED8B62A}">
      <text>
        <r>
          <rPr>
            <b/>
            <sz val="9"/>
            <color indexed="81"/>
            <rFont val="Tahoma"/>
            <charset val="1"/>
          </rPr>
          <t>The sum of a mortgage payment that includes the principal amount and loan interest.</t>
        </r>
      </text>
    </comment>
    <comment ref="A19" authorId="0" shapeId="0" xr:uid="{E6E73DC4-6A8B-430D-B819-572D3F5FBD17}">
      <text>
        <r>
          <rPr>
            <b/>
            <sz val="9"/>
            <color indexed="81"/>
            <rFont val="Tahoma"/>
            <family val="2"/>
          </rPr>
          <t>Annual percentage rate of charge.</t>
        </r>
      </text>
    </comment>
    <comment ref="A21" authorId="0" shapeId="0" xr:uid="{5898F365-AB2B-4B0C-AFB3-2BE842586F88}">
      <text>
        <r>
          <rPr>
            <b/>
            <sz val="9"/>
            <color indexed="81"/>
            <rFont val="Tahoma"/>
            <family val="2"/>
          </rPr>
          <t>Min of Criteria (3) &amp; (4)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bhkho</author>
  </authors>
  <commentList>
    <comment ref="A3" authorId="0" shapeId="0" xr:uid="{CDC7F9F3-71FC-4A77-96C2-588279697DCD}">
      <text>
        <r>
          <rPr>
            <b/>
            <sz val="9"/>
            <color indexed="81"/>
            <rFont val="Tahoma"/>
            <family val="2"/>
          </rPr>
          <t>Annual percentage rate of charge.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bhkho</author>
    <author>Jon</author>
  </authors>
  <commentList>
    <comment ref="A3" authorId="0" shapeId="0" xr:uid="{00000000-0006-0000-0700-000001000000}">
      <text>
        <r>
          <rPr>
            <b/>
            <sz val="9"/>
            <color indexed="81"/>
            <rFont val="Tahoma"/>
            <family val="2"/>
          </rPr>
          <t>Annual percentage rate of charge.</t>
        </r>
      </text>
    </comment>
    <comment ref="A9" authorId="1" shapeId="0" xr:uid="{3AD00C6D-CE76-4FB9-A77E-8C79D905CF10}">
      <text>
        <r>
          <rPr>
            <b/>
            <sz val="9"/>
            <color indexed="81"/>
            <rFont val="Tahoma"/>
            <family val="2"/>
          </rPr>
          <t>In a 3-year ARM, the initial interest rate remains fixed for the first 3 years. After that, the rate is subject to adjustments, depending upon market conditions.</t>
        </r>
      </text>
    </comment>
    <comment ref="A10" authorId="1" shapeId="0" xr:uid="{B6FEB99E-CA83-437B-B456-F9E9B48DDD64}">
      <text>
        <r>
          <rPr>
            <b/>
            <sz val="9"/>
            <color indexed="81"/>
            <rFont val="Tahoma"/>
            <family val="2"/>
          </rPr>
          <t xml:space="preserve">Months Between Adjustments is the number of months between each interest rate adjustment. </t>
        </r>
      </text>
    </comment>
    <comment ref="A11" authorId="1" shapeId="0" xr:uid="{6C2D5357-0922-463B-A6B9-040B1A27F9A1}">
      <text>
        <r>
          <rPr>
            <b/>
            <sz val="9"/>
            <color indexed="81"/>
            <rFont val="Tahoma"/>
            <family val="2"/>
          </rPr>
          <t>Expected Adjustment is the estimated amount that the interest rate will be adjusted, which will be added to the interest rate at the beginning of each adjustment period.</t>
        </r>
      </text>
    </comment>
    <comment ref="A12" authorId="1" shapeId="0" xr:uid="{C5261870-9D31-445F-8D7E-229D1448F994}">
      <text>
        <r>
          <rPr>
            <b/>
            <sz val="9"/>
            <color indexed="81"/>
            <rFont val="Tahoma"/>
            <family val="2"/>
          </rPr>
          <t xml:space="preserve">Interest Rate Cap is the maximum interest rate the mortgage allows. </t>
        </r>
      </text>
    </comment>
  </commentList>
</comments>
</file>

<file path=xl/sharedStrings.xml><?xml version="1.0" encoding="utf-8"?>
<sst xmlns="http://schemas.openxmlformats.org/spreadsheetml/2006/main" count="139" uniqueCount="110">
  <si>
    <t>Month</t>
  </si>
  <si>
    <t>Interest paid</t>
  </si>
  <si>
    <t>Principal paid</t>
  </si>
  <si>
    <t>Balance</t>
  </si>
  <si>
    <t>APR</t>
  </si>
  <si>
    <t>Loan Amount</t>
  </si>
  <si>
    <t>Payment Due</t>
  </si>
  <si>
    <t>Actual Payment</t>
  </si>
  <si>
    <t>Payment Date</t>
  </si>
  <si>
    <t>NEW</t>
  </si>
  <si>
    <t>PRINCIPAL</t>
  </si>
  <si>
    <t>PAYMENT</t>
  </si>
  <si>
    <t>RATE</t>
  </si>
  <si>
    <t>Payment Rate</t>
  </si>
  <si>
    <t xml:space="preserve">Rate remains fixed for </t>
  </si>
  <si>
    <t xml:space="preserve">Months between adjustments </t>
  </si>
  <si>
    <t xml:space="preserve">Expected adjustment </t>
  </si>
  <si>
    <t xml:space="preserve">Interest rate cap </t>
  </si>
  <si>
    <t>years</t>
  </si>
  <si>
    <t>START</t>
  </si>
  <si>
    <t>ADJ DUE</t>
  </si>
  <si>
    <t>Cumulative interest</t>
  </si>
  <si>
    <t>Monthly payment (Starting)</t>
  </si>
  <si>
    <t xml:space="preserve">Adjustable Rate Mortgage (Max 50 years) </t>
  </si>
  <si>
    <t>Loan term (Years)</t>
  </si>
  <si>
    <t xml:space="preserve">Fixed Rate Mortgage (Max 50 years) </t>
  </si>
  <si>
    <t>Available fund for downpayment</t>
  </si>
  <si>
    <t>Student Loans</t>
  </si>
  <si>
    <t>Car Loans</t>
  </si>
  <si>
    <t>Credit cards</t>
  </si>
  <si>
    <t>Home Affordability (By 28/36 Rule)</t>
  </si>
  <si>
    <t>Total Debt to Income Ratio (1)</t>
  </si>
  <si>
    <t>Housing Expense to Income Ratio (2)</t>
  </si>
  <si>
    <t>Total Current Monthly Debts</t>
  </si>
  <si>
    <t>Max monthly housing payment (1)</t>
  </si>
  <si>
    <t>Max monthly housing payment (2)</t>
  </si>
  <si>
    <t>Min of Criteria (1) &amp; (2)</t>
  </si>
  <si>
    <t xml:space="preserve">Estimated Housing Expenses </t>
  </si>
  <si>
    <t xml:space="preserve">Monthly Property Tax </t>
  </si>
  <si>
    <t>Your Financing</t>
  </si>
  <si>
    <t>Closing Costs %</t>
  </si>
  <si>
    <t>Estimated Closing cost</t>
  </si>
  <si>
    <t>Total Housing Expenses</t>
  </si>
  <si>
    <t>Available funds</t>
  </si>
  <si>
    <t>Min Downpayment %</t>
  </si>
  <si>
    <t>Your Available Funds</t>
  </si>
  <si>
    <t>Home Price based on Funds</t>
  </si>
  <si>
    <t>Maximum Home Price Affordable</t>
  </si>
  <si>
    <t>First payment date (D/M/Y)</t>
  </si>
  <si>
    <t>Current Monthly Debts Payment</t>
  </si>
  <si>
    <t>Annual Income (Before Tax)</t>
  </si>
  <si>
    <t>Others Loans</t>
  </si>
  <si>
    <t>Others Housing Expenses</t>
  </si>
  <si>
    <t>Pl Payment based on expenses (3)</t>
  </si>
  <si>
    <t>Pl Payment based on Funds (4)</t>
  </si>
  <si>
    <t>Monthly Pl Payment</t>
  </si>
  <si>
    <t>Monthly Home Insurance</t>
  </si>
  <si>
    <t>Monthly House Utilities</t>
  </si>
  <si>
    <t>Your Income</t>
  </si>
  <si>
    <t>Buy Option</t>
  </si>
  <si>
    <t>Rent Option</t>
  </si>
  <si>
    <t>Purchase price</t>
  </si>
  <si>
    <t>Downpayment</t>
  </si>
  <si>
    <t>Property tax rate</t>
  </si>
  <si>
    <t>Annual insurance</t>
  </si>
  <si>
    <t>Assumed annual appreciation</t>
  </si>
  <si>
    <t>Assumed marginal income tax rate</t>
  </si>
  <si>
    <t>General inflation</t>
  </si>
  <si>
    <t>Monthly mortage payment</t>
  </si>
  <si>
    <t>Cost of renting similar home</t>
  </si>
  <si>
    <t>Assumed rental price inflation</t>
  </si>
  <si>
    <t>Assumed annual return on cash</t>
  </si>
  <si>
    <t>How Long Do You Plan to stay?</t>
  </si>
  <si>
    <t>Transaction Rate of Selling</t>
  </si>
  <si>
    <t>Home value after X years</t>
  </si>
  <si>
    <t>Mortgage Loan Remained</t>
  </si>
  <si>
    <t>Mortgage Loan Amount</t>
  </si>
  <si>
    <t>Closing Fees</t>
  </si>
  <si>
    <t>Home Equity after X years</t>
  </si>
  <si>
    <t>Transaction Cost of Selling</t>
  </si>
  <si>
    <t>Mortgage Payment</t>
  </si>
  <si>
    <t>Property Tax</t>
  </si>
  <si>
    <t>Insurance</t>
  </si>
  <si>
    <t>Home Value</t>
  </si>
  <si>
    <t>Tax Savings</t>
  </si>
  <si>
    <t>Mortgage Interest</t>
  </si>
  <si>
    <t>Annual Utilities &amp; Maintenance</t>
  </si>
  <si>
    <t>Utilities &amp; Maintenance</t>
  </si>
  <si>
    <t>Initial Cost of buying</t>
  </si>
  <si>
    <t>Security Deposit</t>
  </si>
  <si>
    <t>Initial Cost of renting</t>
  </si>
  <si>
    <t>Broker's Fee</t>
  </si>
  <si>
    <t>Net Proceeds</t>
  </si>
  <si>
    <t>Oppurtunity Cost (Initial Amount)</t>
  </si>
  <si>
    <t>Opportunity Cost (Cumulative)</t>
  </si>
  <si>
    <t xml:space="preserve">Total Montly Cost Spent for X years </t>
  </si>
  <si>
    <t>Monthly Cost Spent  (Buy)</t>
  </si>
  <si>
    <t>Monthly Cost Spent (Rent)</t>
  </si>
  <si>
    <t>Oppurtunity Cost (Buy vs Rent Diff)</t>
  </si>
  <si>
    <t>Net Cash Earned from Selling</t>
  </si>
  <si>
    <t>Years</t>
  </si>
  <si>
    <t>Rent vs. Buy Calculator (Max 30 Years)</t>
  </si>
  <si>
    <t>DISCLAIMER</t>
  </si>
  <si>
    <t>These spreadsheet examples are provided as profesional information for educational purposes only. The spreadsheet examples are a nonvalidated calculation tool for which there is absolutely no guarantee or warranty of fitness for a particular purpose or any purpose expressed or implied. Any user of information contained herein assumes any and all responsibility and liability for use of the information including any misunderstanding, misuse or misapplication of the information.</t>
  </si>
  <si>
    <t>Any use of these spreadsheet examples is "as is" and should only follow the user's independent confirmation that it produces valid results for the user before results are used for any purpose whatsoever.</t>
  </si>
  <si>
    <t>In no event shall the authors or stressproofyourmoney.com be liable for any incorrect or invalid results that are obtained by any use of the spreadsheet examples nor shall the authors or stressproofyourmoney.com be liable for any loss of data, or profits or special incidential, indirect or consequantial damages arising out of or in connection with the use of performance of this spreadsheet file.</t>
  </si>
  <si>
    <t>CONTACT</t>
  </si>
  <si>
    <t>jeremy@stressproofyourmoney.com</t>
  </si>
  <si>
    <t>http://stressproofyourmoney.com/</t>
  </si>
  <si>
    <t>Visit stressproofyourmoney.com for more information on                                personal finances, TVM, and investing.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</si>
</sst>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0.000"/>
    <numFmt numFmtId="165" formatCode="General\ &quot;%&quot;"/>
    <numFmt numFmtId="166" formatCode="&quot;$&quot;\ General"/>
    <numFmt numFmtId="167" formatCode="&quot;$&quot;\ 0.00"/>
    <numFmt numFmtId="168" formatCode="&quot;$&quot;#,##0.00"/>
  </numFmts>
  <fonts count="15">
    <font>
      <sz val="10"/>
      <name val="Arial"/>
      <family val="2"/>
      <charset val="134"/>
    </font>
    <font>
      <sz val="11"/>
      <color theme="1"/>
      <name val="Calibri"/>
      <family val="2"/>
      <scheme val="minor"/>
    </font>
    <font>
      <sz val="10"/>
      <name val="Arial"/>
      <family val="2"/>
    </font>
    <font>
      <u/>
      <sz val="10"/>
      <color theme="10"/>
      <name val="Arial"/>
      <family val="2"/>
      <charset val="134"/>
    </font>
    <font>
      <sz val="9"/>
      <name val="Arial"/>
      <family val="2"/>
    </font>
    <font>
      <u/>
      <sz val="11"/>
      <color theme="10"/>
      <name val="Calibri"/>
      <family val="2"/>
    </font>
    <font>
      <b/>
      <sz val="9"/>
      <color indexed="81"/>
      <name val="Tahoma"/>
      <family val="2"/>
    </font>
    <font>
      <b/>
      <sz val="10"/>
      <color rgb="FFFF0000"/>
      <name val="Arial"/>
      <family val="2"/>
    </font>
    <font>
      <sz val="10"/>
      <name val="Arial"/>
      <family val="2"/>
      <charset val="134"/>
    </font>
    <font>
      <sz val="10"/>
      <color rgb="FFFF0000"/>
      <name val="Arial"/>
      <family val="2"/>
    </font>
    <font>
      <b/>
      <u/>
      <sz val="10"/>
      <name val="Arial"/>
      <family val="2"/>
    </font>
    <font>
      <sz val="9"/>
      <color indexed="81"/>
      <name val="Tahoma"/>
      <family val="2"/>
    </font>
    <font>
      <b/>
      <sz val="9"/>
      <color indexed="81"/>
      <name val="Tahoma"/>
      <charset val="1"/>
    </font>
    <font>
      <u/>
      <sz val="10"/>
      <color theme="10"/>
      <name val="Arial"/>
      <family val="2"/>
    </font>
    <font>
      <sz val="9"/>
      <color indexed="81"/>
      <name val="Tahoma"/>
      <charset val="1"/>
    </font>
  </fonts>
  <fills count="7">
    <fill>
      <patternFill patternType="none"/>
    </fill>
    <fill>
      <patternFill patternType="gray125"/>
    </fill>
    <fill>
      <patternFill patternType="solid">
        <fgColor indexed="13"/>
        <bgColor indexed="3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9">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8">
    <xf numFmtId="0" fontId="0" fillId="0" borderId="0"/>
    <xf numFmtId="0" fontId="3" fillId="0" borderId="0" applyNumberFormat="0" applyFill="0" applyBorder="0" applyAlignment="0" applyProtection="0"/>
    <xf numFmtId="0" fontId="1" fillId="0" borderId="0"/>
    <xf numFmtId="0" fontId="5" fillId="0" borderId="0" applyNumberFormat="0" applyFill="0" applyBorder="0" applyAlignment="0" applyProtection="0">
      <alignment vertical="top"/>
      <protection locked="0"/>
    </xf>
    <xf numFmtId="9" fontId="8" fillId="0" borderId="0" applyFont="0" applyFill="0" applyBorder="0" applyAlignment="0" applyProtection="0"/>
    <xf numFmtId="44" fontId="8" fillId="0" borderId="0" applyFont="0" applyFill="0" applyBorder="0" applyAlignment="0" applyProtection="0"/>
    <xf numFmtId="0" fontId="8" fillId="0" borderId="0"/>
    <xf numFmtId="0" fontId="3" fillId="0" borderId="0" applyNumberFormat="0" applyFill="0" applyBorder="0" applyAlignment="0" applyProtection="0"/>
  </cellStyleXfs>
  <cellXfs count="126">
    <xf numFmtId="0" fontId="0" fillId="0" borderId="0" xfId="0"/>
    <xf numFmtId="2" fontId="0" fillId="0" borderId="0" xfId="0" applyNumberFormat="1"/>
    <xf numFmtId="1" fontId="0" fillId="0" borderId="0" xfId="0" applyNumberFormat="1"/>
    <xf numFmtId="164" fontId="0" fillId="0" borderId="0" xfId="0" applyNumberFormat="1"/>
    <xf numFmtId="2" fontId="0" fillId="0" borderId="0" xfId="0" applyNumberFormat="1" applyAlignment="1">
      <alignment horizontal="center"/>
    </xf>
    <xf numFmtId="4" fontId="4" fillId="0" borderId="0" xfId="0" applyNumberFormat="1" applyFont="1" applyFill="1" applyAlignment="1" applyProtection="1">
      <alignment horizontal="right"/>
    </xf>
    <xf numFmtId="2" fontId="0" fillId="0" borderId="0" xfId="0" applyNumberFormat="1" applyFill="1" applyBorder="1" applyAlignment="1" applyProtection="1">
      <alignment horizontal="center"/>
      <protection locked="0"/>
    </xf>
    <xf numFmtId="0" fontId="2" fillId="0" borderId="0" xfId="0" applyFont="1" applyBorder="1" applyAlignment="1"/>
    <xf numFmtId="0" fontId="2" fillId="3" borderId="0" xfId="0" applyFont="1" applyFill="1" applyBorder="1" applyAlignment="1" applyProtection="1">
      <protection locked="0"/>
    </xf>
    <xf numFmtId="167" fontId="7" fillId="0" borderId="0" xfId="0" applyNumberFormat="1" applyFont="1" applyBorder="1" applyAlignment="1" applyProtection="1">
      <protection hidden="1"/>
    </xf>
    <xf numFmtId="0" fontId="2" fillId="0" borderId="0" xfId="0" applyFont="1" applyAlignment="1" applyProtection="1">
      <alignment horizontal="center"/>
    </xf>
    <xf numFmtId="2" fontId="0" fillId="3" borderId="0" xfId="0" applyNumberFormat="1" applyFont="1" applyFill="1"/>
    <xf numFmtId="165" fontId="2" fillId="2" borderId="0" xfId="0" applyNumberFormat="1" applyFont="1" applyFill="1" applyBorder="1" applyAlignment="1" applyProtection="1">
      <protection locked="0"/>
    </xf>
    <xf numFmtId="166" fontId="2" fillId="2" borderId="0" xfId="0" applyNumberFormat="1" applyFont="1" applyFill="1" applyBorder="1" applyAlignment="1" applyProtection="1">
      <protection locked="0"/>
    </xf>
    <xf numFmtId="0" fontId="2" fillId="0" borderId="0" xfId="0" applyFont="1" applyBorder="1" applyAlignment="1" applyProtection="1"/>
    <xf numFmtId="0" fontId="9" fillId="0" borderId="0" xfId="0" applyFont="1" applyBorder="1" applyAlignment="1" applyProtection="1">
      <alignment vertical="center"/>
    </xf>
    <xf numFmtId="0" fontId="2" fillId="0" borderId="0" xfId="0" applyFont="1" applyBorder="1" applyAlignment="1">
      <alignment horizontal="center"/>
    </xf>
    <xf numFmtId="0" fontId="2" fillId="0" borderId="0" xfId="0" applyFont="1" applyFill="1" applyBorder="1" applyAlignment="1">
      <alignment horizontal="center"/>
    </xf>
    <xf numFmtId="168" fontId="2" fillId="0" borderId="0" xfId="0" applyNumberFormat="1" applyFont="1" applyFill="1" applyBorder="1" applyAlignment="1" applyProtection="1">
      <protection locked="0"/>
    </xf>
    <xf numFmtId="168" fontId="2" fillId="2" borderId="0" xfId="0" applyNumberFormat="1" applyFont="1" applyFill="1" applyBorder="1" applyAlignment="1" applyProtection="1">
      <protection locked="0"/>
    </xf>
    <xf numFmtId="0" fontId="10" fillId="4" borderId="0" xfId="0" applyFont="1" applyFill="1" applyBorder="1"/>
    <xf numFmtId="0" fontId="2" fillId="4" borderId="0" xfId="0" applyFont="1" applyFill="1" applyBorder="1"/>
    <xf numFmtId="0" fontId="13" fillId="4" borderId="0" xfId="1" applyFont="1" applyFill="1" applyBorder="1" applyProtection="1">
      <protection hidden="1"/>
    </xf>
    <xf numFmtId="2" fontId="2" fillId="0" borderId="0" xfId="0" applyNumberFormat="1" applyFont="1" applyBorder="1" applyAlignment="1">
      <alignment horizontal="center"/>
    </xf>
    <xf numFmtId="0" fontId="2" fillId="0" borderId="0" xfId="0" applyFont="1"/>
    <xf numFmtId="0" fontId="2" fillId="4" borderId="0" xfId="0" applyFont="1" applyFill="1" applyBorder="1" applyProtection="1">
      <protection hidden="1"/>
    </xf>
    <xf numFmtId="0" fontId="2" fillId="3" borderId="0" xfId="0" applyFont="1" applyFill="1"/>
    <xf numFmtId="0" fontId="2" fillId="0" borderId="0" xfId="0" applyFont="1" applyBorder="1"/>
    <xf numFmtId="0" fontId="2" fillId="0" borderId="0" xfId="0" applyFont="1" applyBorder="1" applyProtection="1">
      <protection hidden="1"/>
    </xf>
    <xf numFmtId="0" fontId="2" fillId="0" borderId="7" xfId="0" applyFont="1" applyBorder="1"/>
    <xf numFmtId="0" fontId="2" fillId="0" borderId="6" xfId="0" applyFont="1" applyBorder="1" applyAlignment="1" applyProtection="1">
      <alignment horizontal="center"/>
      <protection hidden="1"/>
    </xf>
    <xf numFmtId="0" fontId="2" fillId="0" borderId="1" xfId="0" applyFont="1" applyBorder="1" applyAlignment="1" applyProtection="1">
      <alignment horizontal="center"/>
      <protection hidden="1"/>
    </xf>
    <xf numFmtId="2" fontId="2" fillId="0" borderId="1" xfId="0" applyNumberFormat="1" applyFont="1" applyBorder="1" applyAlignment="1" applyProtection="1">
      <alignment horizontal="center"/>
      <protection hidden="1"/>
    </xf>
    <xf numFmtId="2" fontId="2" fillId="0" borderId="2" xfId="0" applyNumberFormat="1" applyFont="1" applyBorder="1" applyAlignment="1" applyProtection="1">
      <alignment horizontal="center"/>
      <protection hidden="1"/>
    </xf>
    <xf numFmtId="0" fontId="2" fillId="0" borderId="8" xfId="0" applyFont="1" applyBorder="1" applyAlignment="1" applyProtection="1">
      <alignment horizontal="center"/>
      <protection hidden="1"/>
    </xf>
    <xf numFmtId="0" fontId="2" fillId="0" borderId="3" xfId="0" applyFont="1" applyBorder="1" applyAlignment="1" applyProtection="1">
      <alignment horizontal="center"/>
      <protection hidden="1"/>
    </xf>
    <xf numFmtId="165" fontId="2" fillId="0" borderId="3" xfId="0" applyNumberFormat="1" applyFont="1" applyBorder="1" applyAlignment="1" applyProtection="1">
      <alignment horizontal="center"/>
      <protection hidden="1"/>
    </xf>
    <xf numFmtId="2" fontId="2" fillId="0" borderId="3" xfId="0" applyNumberFormat="1" applyFont="1" applyBorder="1" applyAlignment="1" applyProtection="1">
      <alignment horizontal="center"/>
      <protection hidden="1"/>
    </xf>
    <xf numFmtId="2" fontId="2" fillId="0" borderId="4" xfId="0" applyNumberFormat="1" applyFont="1" applyBorder="1" applyAlignment="1" applyProtection="1">
      <alignment horizontal="center"/>
      <protection hidden="1"/>
    </xf>
    <xf numFmtId="14" fontId="2" fillId="0" borderId="1" xfId="0" applyNumberFormat="1" applyFont="1" applyBorder="1" applyAlignment="1" applyProtection="1">
      <alignment horizontal="center"/>
    </xf>
    <xf numFmtId="0" fontId="2" fillId="0" borderId="7" xfId="0" applyFont="1" applyBorder="1" applyAlignment="1" applyProtection="1">
      <alignment horizontal="center"/>
      <protection hidden="1"/>
    </xf>
    <xf numFmtId="14" fontId="2" fillId="0" borderId="0" xfId="0" applyNumberFormat="1" applyFont="1" applyBorder="1" applyAlignment="1" applyProtection="1">
      <alignment horizontal="center"/>
    </xf>
    <xf numFmtId="2" fontId="2" fillId="0" borderId="0" xfId="0" applyNumberFormat="1" applyFont="1" applyBorder="1" applyAlignment="1" applyProtection="1">
      <alignment horizontal="center"/>
      <protection hidden="1"/>
    </xf>
    <xf numFmtId="2" fontId="2" fillId="0" borderId="5" xfId="0" applyNumberFormat="1" applyFont="1" applyBorder="1" applyAlignment="1" applyProtection="1">
      <alignment horizontal="center"/>
      <protection hidden="1"/>
    </xf>
    <xf numFmtId="14" fontId="2" fillId="0" borderId="3" xfId="0" applyNumberFormat="1" applyFont="1" applyBorder="1" applyAlignment="1" applyProtection="1">
      <alignment horizontal="center"/>
    </xf>
    <xf numFmtId="9" fontId="2" fillId="0" borderId="0" xfId="0" applyNumberFormat="1" applyFont="1" applyFill="1" applyAlignment="1">
      <alignment horizontal="right"/>
    </xf>
    <xf numFmtId="9" fontId="2" fillId="0" borderId="0" xfId="0" applyNumberFormat="1" applyFont="1" applyAlignment="1" applyProtection="1">
      <alignment horizontal="right"/>
      <protection hidden="1"/>
    </xf>
    <xf numFmtId="9" fontId="2" fillId="0" borderId="0" xfId="0" applyNumberFormat="1" applyFont="1" applyFill="1" applyAlignment="1" applyProtection="1">
      <alignment horizontal="right"/>
      <protection hidden="1"/>
    </xf>
    <xf numFmtId="168" fontId="2" fillId="0" borderId="0" xfId="0" applyNumberFormat="1" applyFont="1" applyFill="1" applyBorder="1" applyAlignment="1" applyProtection="1">
      <protection hidden="1"/>
    </xf>
    <xf numFmtId="168" fontId="2" fillId="0" borderId="0" xfId="0" applyNumberFormat="1" applyFont="1" applyProtection="1">
      <protection hidden="1"/>
    </xf>
    <xf numFmtId="168" fontId="2" fillId="0" borderId="0" xfId="0" applyNumberFormat="1" applyFont="1" applyFill="1" applyProtection="1">
      <protection hidden="1"/>
    </xf>
    <xf numFmtId="168" fontId="7" fillId="0" borderId="0" xfId="0" applyNumberFormat="1" applyFont="1" applyProtection="1">
      <protection hidden="1"/>
    </xf>
    <xf numFmtId="14" fontId="2" fillId="0" borderId="1" xfId="0" applyNumberFormat="1" applyFont="1" applyBorder="1" applyAlignment="1" applyProtection="1">
      <alignment horizontal="center"/>
      <protection hidden="1"/>
    </xf>
    <xf numFmtId="2" fontId="2" fillId="0" borderId="1" xfId="4" applyNumberFormat="1" applyFont="1" applyBorder="1" applyAlignment="1" applyProtection="1">
      <alignment horizontal="center"/>
      <protection hidden="1"/>
    </xf>
    <xf numFmtId="14" fontId="2" fillId="0" borderId="0" xfId="0" applyNumberFormat="1" applyFont="1" applyBorder="1" applyAlignment="1" applyProtection="1">
      <alignment horizontal="center"/>
      <protection hidden="1"/>
    </xf>
    <xf numFmtId="2" fontId="2" fillId="0" borderId="0" xfId="4" applyNumberFormat="1" applyFont="1" applyBorder="1" applyAlignment="1" applyProtection="1">
      <alignment horizontal="center"/>
      <protection hidden="1"/>
    </xf>
    <xf numFmtId="14" fontId="2" fillId="0" borderId="3" xfId="0" applyNumberFormat="1" applyFont="1" applyBorder="1" applyAlignment="1" applyProtection="1">
      <alignment horizontal="center"/>
      <protection hidden="1"/>
    </xf>
    <xf numFmtId="2" fontId="2" fillId="0" borderId="3" xfId="4" applyNumberFormat="1" applyFont="1" applyBorder="1" applyAlignment="1" applyProtection="1">
      <alignment horizontal="center"/>
      <protection hidden="1"/>
    </xf>
    <xf numFmtId="2" fontId="2" fillId="3" borderId="1" xfId="0" applyNumberFormat="1" applyFont="1" applyFill="1" applyBorder="1" applyAlignment="1" applyProtection="1">
      <alignment horizontal="center"/>
      <protection locked="0"/>
    </xf>
    <xf numFmtId="2" fontId="2" fillId="3" borderId="0" xfId="0" applyNumberFormat="1" applyFont="1" applyFill="1" applyBorder="1" applyAlignment="1" applyProtection="1">
      <alignment horizontal="center"/>
      <protection locked="0"/>
    </xf>
    <xf numFmtId="2" fontId="2" fillId="3" borderId="3" xfId="0" applyNumberFormat="1" applyFont="1" applyFill="1" applyBorder="1" applyAlignment="1" applyProtection="1">
      <alignment horizontal="center"/>
      <protection locked="0"/>
    </xf>
    <xf numFmtId="0" fontId="2" fillId="3" borderId="0" xfId="0" applyFont="1" applyFill="1" applyProtection="1">
      <protection locked="0"/>
    </xf>
    <xf numFmtId="14" fontId="2" fillId="3" borderId="0" xfId="0" applyNumberFormat="1" applyFont="1" applyFill="1" applyBorder="1" applyAlignment="1" applyProtection="1">
      <protection locked="0"/>
    </xf>
    <xf numFmtId="2" fontId="2" fillId="0" borderId="1" xfId="4" applyNumberFormat="1" applyFont="1" applyBorder="1" applyAlignment="1" applyProtection="1">
      <alignment horizontal="center"/>
      <protection locked="0"/>
    </xf>
    <xf numFmtId="2" fontId="2" fillId="0" borderId="0" xfId="4" applyNumberFormat="1" applyFont="1" applyBorder="1" applyAlignment="1" applyProtection="1">
      <alignment horizontal="center"/>
      <protection locked="0"/>
    </xf>
    <xf numFmtId="2" fontId="2" fillId="0" borderId="3" xfId="4" applyNumberFormat="1" applyFont="1" applyBorder="1" applyAlignment="1" applyProtection="1">
      <alignment horizontal="center"/>
      <protection locked="0"/>
    </xf>
    <xf numFmtId="0" fontId="2" fillId="0" borderId="0" xfId="0" applyFont="1" applyFill="1" applyBorder="1" applyProtection="1">
      <protection hidden="1"/>
    </xf>
    <xf numFmtId="2" fontId="2" fillId="0" borderId="1" xfId="0" applyNumberFormat="1"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2" fontId="2" fillId="0" borderId="2" xfId="0" applyNumberFormat="1" applyFont="1" applyBorder="1" applyAlignment="1" applyProtection="1">
      <alignment horizontal="center" vertical="center" wrapText="1"/>
      <protection hidden="1"/>
    </xf>
    <xf numFmtId="168" fontId="2" fillId="3" borderId="0" xfId="0" applyNumberFormat="1" applyFont="1" applyFill="1" applyProtection="1">
      <protection locked="0"/>
    </xf>
    <xf numFmtId="10" fontId="2" fillId="3" borderId="0" xfId="0" applyNumberFormat="1" applyFont="1" applyFill="1" applyProtection="1">
      <protection locked="0"/>
    </xf>
    <xf numFmtId="9" fontId="2" fillId="3" borderId="0" xfId="0" applyNumberFormat="1" applyFont="1" applyFill="1" applyProtection="1">
      <protection locked="0"/>
    </xf>
    <xf numFmtId="0" fontId="2" fillId="3" borderId="0" xfId="0" applyFont="1" applyFill="1" applyBorder="1" applyAlignment="1" applyProtection="1">
      <alignment horizontal="center"/>
      <protection locked="0"/>
    </xf>
    <xf numFmtId="0" fontId="2" fillId="4" borderId="0" xfId="0" applyFont="1" applyFill="1"/>
    <xf numFmtId="0" fontId="2" fillId="4" borderId="0" xfId="0" applyFont="1" applyFill="1" applyBorder="1" applyProtection="1"/>
    <xf numFmtId="0" fontId="2" fillId="4" borderId="0" xfId="0" applyFont="1" applyFill="1" applyBorder="1" applyAlignment="1">
      <alignment horizontal="center"/>
    </xf>
    <xf numFmtId="2" fontId="2" fillId="4" borderId="0" xfId="0" applyNumberFormat="1" applyFont="1" applyFill="1" applyBorder="1" applyAlignment="1">
      <alignment horizontal="center"/>
    </xf>
    <xf numFmtId="0" fontId="2" fillId="0" borderId="0" xfId="0" applyFont="1" applyBorder="1" applyAlignment="1" applyProtection="1">
      <protection hidden="1"/>
    </xf>
    <xf numFmtId="0" fontId="2" fillId="0" borderId="8" xfId="0" applyNumberFormat="1" applyFont="1" applyBorder="1" applyAlignment="1" applyProtection="1">
      <alignment horizontal="center"/>
      <protection hidden="1"/>
    </xf>
    <xf numFmtId="2" fontId="2" fillId="0" borderId="3" xfId="0" applyNumberFormat="1" applyFont="1" applyBorder="1" applyAlignment="1" applyProtection="1">
      <alignment horizontal="center" wrapText="1"/>
      <protection hidden="1"/>
    </xf>
    <xf numFmtId="0" fontId="10" fillId="4" borderId="0" xfId="0" applyFont="1" applyFill="1" applyBorder="1" applyProtection="1">
      <protection hidden="1"/>
    </xf>
    <xf numFmtId="0" fontId="2" fillId="4" borderId="0" xfId="0" applyFont="1" applyFill="1" applyProtection="1">
      <protection hidden="1"/>
    </xf>
    <xf numFmtId="0" fontId="2" fillId="0" borderId="0" xfId="0" applyFont="1" applyProtection="1">
      <protection hidden="1"/>
    </xf>
    <xf numFmtId="0" fontId="2" fillId="0" borderId="0" xfId="0" applyFont="1" applyFill="1" applyBorder="1" applyAlignment="1" applyProtection="1">
      <alignment horizontal="center"/>
      <protection hidden="1"/>
    </xf>
    <xf numFmtId="0" fontId="2" fillId="0" borderId="0" xfId="0" applyFont="1" applyAlignment="1" applyProtection="1">
      <protection hidden="1"/>
    </xf>
    <xf numFmtId="0" fontId="10" fillId="0" borderId="0" xfId="0" applyFont="1" applyAlignment="1" applyProtection="1">
      <protection hidden="1"/>
    </xf>
    <xf numFmtId="168" fontId="2" fillId="0" borderId="0" xfId="0" applyNumberFormat="1" applyFont="1" applyFill="1" applyBorder="1" applyAlignment="1" applyProtection="1">
      <protection locked="0" hidden="1"/>
    </xf>
    <xf numFmtId="168" fontId="2" fillId="0" borderId="0" xfId="0" applyNumberFormat="1" applyFont="1" applyBorder="1" applyAlignment="1" applyProtection="1">
      <protection hidden="1"/>
    </xf>
    <xf numFmtId="168" fontId="2" fillId="0" borderId="0" xfId="0" applyNumberFormat="1" applyFont="1" applyAlignment="1" applyProtection="1">
      <protection hidden="1"/>
    </xf>
    <xf numFmtId="8" fontId="2" fillId="0" borderId="0" xfId="0" applyNumberFormat="1" applyFont="1" applyAlignment="1" applyProtection="1">
      <protection hidden="1"/>
    </xf>
    <xf numFmtId="168" fontId="9" fillId="0" borderId="0" xfId="0" applyNumberFormat="1" applyFont="1" applyAlignment="1" applyProtection="1">
      <protection hidden="1"/>
    </xf>
    <xf numFmtId="2" fontId="2" fillId="0" borderId="0" xfId="0" applyNumberFormat="1" applyFont="1" applyAlignment="1" applyProtection="1">
      <protection hidden="1"/>
    </xf>
    <xf numFmtId="0" fontId="2" fillId="0" borderId="6" xfId="0" applyNumberFormat="1" applyFont="1" applyBorder="1" applyAlignment="1" applyProtection="1">
      <alignment horizontal="center"/>
      <protection hidden="1"/>
    </xf>
    <xf numFmtId="0" fontId="2" fillId="0" borderId="7" xfId="0" applyNumberFormat="1" applyFont="1" applyBorder="1" applyAlignment="1" applyProtection="1">
      <alignment horizontal="center"/>
      <protection hidden="1"/>
    </xf>
    <xf numFmtId="2" fontId="2" fillId="0" borderId="0" xfId="5" applyNumberFormat="1" applyFont="1" applyBorder="1" applyAlignment="1" applyProtection="1">
      <alignment horizontal="center"/>
      <protection hidden="1"/>
    </xf>
    <xf numFmtId="2" fontId="2" fillId="0" borderId="3" xfId="5" applyNumberFormat="1" applyFont="1" applyBorder="1" applyAlignment="1" applyProtection="1">
      <alignment horizontal="center"/>
      <protection hidden="1"/>
    </xf>
    <xf numFmtId="2" fontId="2" fillId="0" borderId="1" xfId="5" applyNumberFormat="1" applyFont="1" applyBorder="1" applyAlignment="1" applyProtection="1">
      <alignment horizontal="center"/>
      <protection hidden="1"/>
    </xf>
    <xf numFmtId="0" fontId="2" fillId="0" borderId="0" xfId="0" applyNumberFormat="1" applyFont="1" applyProtection="1">
      <protection hidden="1"/>
    </xf>
    <xf numFmtId="0" fontId="9" fillId="0" borderId="0" xfId="0" applyFont="1" applyAlignment="1" applyProtection="1">
      <alignment horizontal="center"/>
      <protection hidden="1"/>
    </xf>
    <xf numFmtId="0" fontId="10" fillId="0" borderId="0" xfId="0" applyFont="1" applyAlignment="1" applyProtection="1">
      <alignment horizontal="center"/>
      <protection hidden="1"/>
    </xf>
    <xf numFmtId="0" fontId="2" fillId="0" borderId="0" xfId="0" applyFont="1" applyAlignment="1" applyProtection="1">
      <alignment horizontal="center"/>
      <protection hidden="1"/>
    </xf>
    <xf numFmtId="0" fontId="2" fillId="0" borderId="0" xfId="0" applyFont="1" applyBorder="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0" xfId="0" applyFont="1" applyAlignment="1" applyProtection="1">
      <alignment horizontal="center" vertical="center"/>
      <protection hidden="1"/>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Border="1" applyAlignment="1">
      <alignment horizontal="center" wrapText="1"/>
    </xf>
    <xf numFmtId="0" fontId="10" fillId="0" borderId="0" xfId="0" applyFont="1" applyAlignment="1">
      <alignment horizontal="center"/>
    </xf>
    <xf numFmtId="0" fontId="2" fillId="0" borderId="0" xfId="0" applyFont="1" applyFill="1" applyBorder="1" applyAlignment="1">
      <alignment horizontal="center"/>
    </xf>
    <xf numFmtId="0" fontId="2" fillId="0" borderId="0" xfId="0" applyFont="1" applyBorder="1" applyAlignment="1" applyProtection="1">
      <alignment horizontal="center"/>
    </xf>
    <xf numFmtId="0" fontId="2" fillId="0" borderId="0" xfId="0" applyFont="1" applyFill="1" applyBorder="1" applyAlignment="1" applyProtection="1">
      <alignment horizontal="center"/>
    </xf>
    <xf numFmtId="0" fontId="8" fillId="5" borderId="0" xfId="6" applyFill="1"/>
    <xf numFmtId="0" fontId="10" fillId="5" borderId="0" xfId="6" applyFont="1" applyFill="1" applyAlignment="1">
      <alignment horizontal="center"/>
    </xf>
    <xf numFmtId="0" fontId="3" fillId="5" borderId="0" xfId="7" applyFill="1" applyAlignment="1" applyProtection="1">
      <alignment horizontal="center"/>
      <protection hidden="1"/>
    </xf>
    <xf numFmtId="0" fontId="8" fillId="0" borderId="0" xfId="6" applyAlignment="1">
      <alignment horizontal="right"/>
    </xf>
    <xf numFmtId="0" fontId="8" fillId="0" borderId="0" xfId="6"/>
    <xf numFmtId="0" fontId="8" fillId="6" borderId="0" xfId="6" applyFill="1" applyAlignment="1">
      <alignment horizontal="left" vertical="top" wrapText="1"/>
    </xf>
    <xf numFmtId="0" fontId="8" fillId="6" borderId="0" xfId="6" applyFill="1" applyAlignment="1">
      <alignment vertical="top"/>
    </xf>
    <xf numFmtId="0" fontId="8" fillId="6" borderId="0" xfId="6" applyFill="1"/>
    <xf numFmtId="0" fontId="8" fillId="6" borderId="0" xfId="6" applyFill="1" applyAlignment="1">
      <alignment horizontal="center"/>
    </xf>
    <xf numFmtId="0" fontId="3" fillId="0" borderId="0" xfId="7" applyAlignment="1">
      <alignment horizontal="center"/>
    </xf>
    <xf numFmtId="0" fontId="8" fillId="0" borderId="0" xfId="6" applyAlignment="1">
      <alignment horizontal="center"/>
    </xf>
    <xf numFmtId="0" fontId="8" fillId="0" borderId="0" xfId="6" applyAlignment="1">
      <alignment horizontal="center" vertical="center" wrapText="1"/>
    </xf>
  </cellXfs>
  <cellStyles count="8">
    <cellStyle name="Currency" xfId="5" builtinId="4"/>
    <cellStyle name="Hyperlink" xfId="1" builtinId="8"/>
    <cellStyle name="Hyperlink 2" xfId="3" xr:uid="{00000000-0005-0000-0000-000001000000}"/>
    <cellStyle name="Hyperlink 2 2" xfId="7" xr:uid="{B2F5966C-8876-4B1C-91B0-E1CFF6B7D35C}"/>
    <cellStyle name="Normal" xfId="0" builtinId="0"/>
    <cellStyle name="Normal 2" xfId="2" xr:uid="{00000000-0005-0000-0000-000003000000}"/>
    <cellStyle name="Normal 2 2" xfId="6" xr:uid="{F6009A49-AE44-47DF-985D-2C3B400652B2}"/>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SG"/>
              <a:t>Total Housing Expenses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1"/>
          <c:order val="0"/>
          <c:tx>
            <c:v>Total Housing Expenses</c:v>
          </c:tx>
          <c:explosion val="1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C245-4D36-871D-AC3CE2AD15B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C245-4D36-871D-AC3CE2AD15B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C245-4D36-871D-AC3CE2AD15B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C245-4D36-871D-AC3CE2AD15B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C245-4D36-871D-AC3CE2AD15B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('Home Affordability'!$A$9:$A$12,'Home Affordability'!$E$4:$E$7,'Home Affordability'!$A$21)</c15:sqref>
                  </c15:fullRef>
                </c:ext>
              </c:extLst>
              <c:f>('Home Affordability'!$E$4:$E$7,'Home Affordability'!$A$21)</c:f>
              <c:strCache>
                <c:ptCount val="5"/>
                <c:pt idx="0">
                  <c:v>Monthly Property Tax </c:v>
                </c:pt>
                <c:pt idx="1">
                  <c:v>Monthly Home Insurance</c:v>
                </c:pt>
                <c:pt idx="2">
                  <c:v>Monthly House Utilities</c:v>
                </c:pt>
                <c:pt idx="3">
                  <c:v>Others Housing Expenses</c:v>
                </c:pt>
                <c:pt idx="4">
                  <c:v>Monthly Pl Payment</c:v>
                </c:pt>
              </c:strCache>
            </c:strRef>
          </c:cat>
          <c:val>
            <c:numRef>
              <c:extLst>
                <c:ext xmlns:c15="http://schemas.microsoft.com/office/drawing/2012/chart" uri="{02D57815-91ED-43cb-92C2-25804820EDAC}">
                  <c15:fullRef>
                    <c15:sqref>('Home Affordability'!$C$9:$C$12,'Home Affordability'!$G$4:$G$7,'Home Affordability'!$C$21)</c15:sqref>
                  </c15:fullRef>
                </c:ext>
              </c:extLst>
              <c:f>('Home Affordability'!$G$4:$G$7,'Home Affordability'!$C$21)</c:f>
              <c:numCache>
                <c:formatCode>"$"#,##0.00</c:formatCode>
                <c:ptCount val="5"/>
                <c:pt idx="0">
                  <c:v>200</c:v>
                </c:pt>
                <c:pt idx="1">
                  <c:v>75</c:v>
                </c:pt>
                <c:pt idx="2">
                  <c:v>50</c:v>
                </c:pt>
                <c:pt idx="4">
                  <c:v>1075.0000000000002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A-C245-4D36-871D-AC3CE2AD15BB}"/>
            </c:ext>
          </c:extLst>
        </c:ser>
        <c:dLbls>
          <c:showLegendKey val="0"/>
          <c:showVal val="0"/>
          <c:showCatName val="0"/>
          <c:showSerName val="0"/>
          <c:showPercent val="1"/>
          <c:showBubbleSize val="0"/>
          <c:showLeaderLines val="0"/>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1"/>
          <c:order val="0"/>
          <c:tx>
            <c:v>Total Monthly Expenses</c:v>
          </c:tx>
          <c:explosion val="1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42D7-4CA6-9EB1-087D4A34AB53}"/>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42D7-4CA6-9EB1-087D4A34AB53}"/>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42D7-4CA6-9EB1-087D4A34AB53}"/>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42D7-4CA6-9EB1-087D4A34AB53}"/>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42D7-4CA6-9EB1-087D4A34AB53}"/>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42D7-4CA6-9EB1-087D4A34AB53}"/>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42D7-4CA6-9EB1-087D4A34AB53}"/>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42D7-4CA6-9EB1-087D4A34AB53}"/>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42D7-4CA6-9EB1-087D4A34AB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('Home Affordability'!$A$9:$A$12,'Home Affordability'!$E$4:$E$7,'Home Affordability'!$A$21)</c:f>
              <c:strCache>
                <c:ptCount val="9"/>
                <c:pt idx="0">
                  <c:v>Student Loans</c:v>
                </c:pt>
                <c:pt idx="1">
                  <c:v>Car Loans</c:v>
                </c:pt>
                <c:pt idx="2">
                  <c:v>Credit cards</c:v>
                </c:pt>
                <c:pt idx="3">
                  <c:v>Others Loans</c:v>
                </c:pt>
                <c:pt idx="4">
                  <c:v>Monthly Property Tax </c:v>
                </c:pt>
                <c:pt idx="5">
                  <c:v>Monthly Home Insurance</c:v>
                </c:pt>
                <c:pt idx="6">
                  <c:v>Monthly House Utilities</c:v>
                </c:pt>
                <c:pt idx="7">
                  <c:v>Others Housing Expenses</c:v>
                </c:pt>
                <c:pt idx="8">
                  <c:v>Monthly Pl Payment</c:v>
                </c:pt>
              </c:strCache>
            </c:strRef>
          </c:cat>
          <c:val>
            <c:numRef>
              <c:f>('Home Affordability'!$C$9:$C$12,'Home Affordability'!$G$4:$G$7,'Home Affordability'!$C$21)</c:f>
              <c:numCache>
                <c:formatCode>"$"#,##0.00</c:formatCode>
                <c:ptCount val="9"/>
                <c:pt idx="0">
                  <c:v>250</c:v>
                </c:pt>
                <c:pt idx="4">
                  <c:v>200</c:v>
                </c:pt>
                <c:pt idx="5">
                  <c:v>75</c:v>
                </c:pt>
                <c:pt idx="6">
                  <c:v>50</c:v>
                </c:pt>
                <c:pt idx="8">
                  <c:v>1075.0000000000002</c:v>
                </c:pt>
              </c:numCache>
            </c:numRef>
          </c:val>
          <c:extLst>
            <c:ext xmlns:c16="http://schemas.microsoft.com/office/drawing/2014/chart" uri="{C3380CC4-5D6E-409C-BE32-E72D297353CC}">
              <c16:uniqueId val="{00000012-42D7-4CA6-9EB1-087D4A34AB53}"/>
            </c:ext>
          </c:extLst>
        </c:ser>
        <c:dLbls>
          <c:showLegendKey val="0"/>
          <c:showVal val="0"/>
          <c:showCatName val="0"/>
          <c:showSerName val="0"/>
          <c:showPercent val="1"/>
          <c:showBubbleSize val="0"/>
          <c:showLeaderLines val="0"/>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Loan Balance over Time</a:t>
            </a:r>
          </a:p>
        </c:rich>
      </c:tx>
      <c:overlay val="0"/>
      <c:spPr>
        <a:noFill/>
        <a:ln w="25400">
          <a:noFill/>
        </a:ln>
      </c:spPr>
    </c:title>
    <c:autoTitleDeleted val="0"/>
    <c:plotArea>
      <c:layout/>
      <c:lineChart>
        <c:grouping val="standard"/>
        <c:varyColors val="0"/>
        <c:ser>
          <c:idx val="0"/>
          <c:order val="0"/>
          <c:tx>
            <c:strRef>
              <c:f>'Fixed Rate'!$I$33</c:f>
              <c:strCache>
                <c:ptCount val="1"/>
                <c:pt idx="0">
                  <c:v>Balance</c:v>
                </c:pt>
              </c:strCache>
            </c:strRef>
          </c:tx>
          <c:spPr>
            <a:ln w="28575" cap="rnd">
              <a:solidFill>
                <a:schemeClr val="accent1"/>
              </a:solidFill>
              <a:round/>
            </a:ln>
            <a:effectLst/>
          </c:spPr>
          <c:marker>
            <c:symbol val="none"/>
          </c:marker>
          <c:cat>
            <c:numRef>
              <c:f>[0]!Sheet2_MonthBalance</c:f>
              <c:numCache>
                <c:formatCode>General</c:formatCode>
                <c:ptCount val="145"/>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numCache>
            </c:numRef>
          </c:cat>
          <c:val>
            <c:numRef>
              <c:f>[0]!Sheet2_Balance</c:f>
              <c:numCache>
                <c:formatCode>0.00</c:formatCode>
                <c:ptCount val="145"/>
                <c:pt idx="0">
                  <c:v>50000</c:v>
                </c:pt>
                <c:pt idx="1">
                  <c:v>49745.88</c:v>
                </c:pt>
                <c:pt idx="2">
                  <c:v>49490.7</c:v>
                </c:pt>
                <c:pt idx="3">
                  <c:v>49234.46</c:v>
                </c:pt>
                <c:pt idx="4">
                  <c:v>48977.15</c:v>
                </c:pt>
                <c:pt idx="5">
                  <c:v>48718.77</c:v>
                </c:pt>
                <c:pt idx="6">
                  <c:v>48459.31</c:v>
                </c:pt>
                <c:pt idx="7">
                  <c:v>48198.77</c:v>
                </c:pt>
                <c:pt idx="8">
                  <c:v>47937.15</c:v>
                </c:pt>
                <c:pt idx="9">
                  <c:v>47674.44</c:v>
                </c:pt>
                <c:pt idx="10">
                  <c:v>47410.63</c:v>
                </c:pt>
                <c:pt idx="11">
                  <c:v>47145.72</c:v>
                </c:pt>
                <c:pt idx="12">
                  <c:v>46879.71</c:v>
                </c:pt>
                <c:pt idx="13">
                  <c:v>46612.59</c:v>
                </c:pt>
                <c:pt idx="14">
                  <c:v>46344.36</c:v>
                </c:pt>
                <c:pt idx="15">
                  <c:v>46075.01</c:v>
                </c:pt>
                <c:pt idx="16">
                  <c:v>45804.54</c:v>
                </c:pt>
                <c:pt idx="17">
                  <c:v>45532.94</c:v>
                </c:pt>
                <c:pt idx="18">
                  <c:v>45260.21</c:v>
                </c:pt>
                <c:pt idx="19">
                  <c:v>44986.34</c:v>
                </c:pt>
                <c:pt idx="20">
                  <c:v>44711.33</c:v>
                </c:pt>
                <c:pt idx="21">
                  <c:v>44435.18</c:v>
                </c:pt>
                <c:pt idx="22">
                  <c:v>44157.88</c:v>
                </c:pt>
                <c:pt idx="23">
                  <c:v>43879.42</c:v>
                </c:pt>
                <c:pt idx="24">
                  <c:v>43599.8</c:v>
                </c:pt>
                <c:pt idx="25">
                  <c:v>43319.02</c:v>
                </c:pt>
                <c:pt idx="26">
                  <c:v>43037.07</c:v>
                </c:pt>
                <c:pt idx="27">
                  <c:v>42753.94</c:v>
                </c:pt>
                <c:pt idx="28">
                  <c:v>42469.63</c:v>
                </c:pt>
                <c:pt idx="29">
                  <c:v>42184.14</c:v>
                </c:pt>
                <c:pt idx="30">
                  <c:v>41897.46</c:v>
                </c:pt>
                <c:pt idx="31">
                  <c:v>41609.58</c:v>
                </c:pt>
                <c:pt idx="32">
                  <c:v>41320.5</c:v>
                </c:pt>
                <c:pt idx="33">
                  <c:v>41030.22</c:v>
                </c:pt>
                <c:pt idx="34">
                  <c:v>40738.730000000003</c:v>
                </c:pt>
                <c:pt idx="35">
                  <c:v>40446.019999999997</c:v>
                </c:pt>
                <c:pt idx="36">
                  <c:v>40152.1</c:v>
                </c:pt>
                <c:pt idx="37">
                  <c:v>39856.949999999997</c:v>
                </c:pt>
                <c:pt idx="38">
                  <c:v>39560.57</c:v>
                </c:pt>
                <c:pt idx="39">
                  <c:v>39262.959999999999</c:v>
                </c:pt>
                <c:pt idx="40">
                  <c:v>38964.11</c:v>
                </c:pt>
                <c:pt idx="41">
                  <c:v>38664.01</c:v>
                </c:pt>
                <c:pt idx="42">
                  <c:v>38362.660000000003</c:v>
                </c:pt>
                <c:pt idx="43">
                  <c:v>38060.050000000003</c:v>
                </c:pt>
                <c:pt idx="44">
                  <c:v>37756.18</c:v>
                </c:pt>
                <c:pt idx="45">
                  <c:v>37451.050000000003</c:v>
                </c:pt>
                <c:pt idx="46">
                  <c:v>37144.65</c:v>
                </c:pt>
                <c:pt idx="47">
                  <c:v>36836.97</c:v>
                </c:pt>
                <c:pt idx="48">
                  <c:v>36528.01</c:v>
                </c:pt>
                <c:pt idx="49">
                  <c:v>36217.760000000002</c:v>
                </c:pt>
                <c:pt idx="50">
                  <c:v>35906.22</c:v>
                </c:pt>
                <c:pt idx="51">
                  <c:v>35593.379999999997</c:v>
                </c:pt>
                <c:pt idx="52">
                  <c:v>35279.24</c:v>
                </c:pt>
                <c:pt idx="53">
                  <c:v>34963.79</c:v>
                </c:pt>
                <c:pt idx="54">
                  <c:v>34647.019999999997</c:v>
                </c:pt>
                <c:pt idx="55">
                  <c:v>34328.93</c:v>
                </c:pt>
                <c:pt idx="56">
                  <c:v>34009.519999999997</c:v>
                </c:pt>
                <c:pt idx="57">
                  <c:v>33688.78</c:v>
                </c:pt>
                <c:pt idx="58">
                  <c:v>33366.699999999997</c:v>
                </c:pt>
                <c:pt idx="59">
                  <c:v>33043.279999999999</c:v>
                </c:pt>
                <c:pt idx="60">
                  <c:v>32718.51</c:v>
                </c:pt>
                <c:pt idx="61">
                  <c:v>32392.39</c:v>
                </c:pt>
                <c:pt idx="62">
                  <c:v>32064.91</c:v>
                </c:pt>
                <c:pt idx="63">
                  <c:v>31736.06</c:v>
                </c:pt>
                <c:pt idx="64">
                  <c:v>31405.84</c:v>
                </c:pt>
                <c:pt idx="65">
                  <c:v>31074.25</c:v>
                </c:pt>
                <c:pt idx="66">
                  <c:v>30741.279999999999</c:v>
                </c:pt>
                <c:pt idx="67">
                  <c:v>30406.92</c:v>
                </c:pt>
                <c:pt idx="68">
                  <c:v>30071.17</c:v>
                </c:pt>
                <c:pt idx="69">
                  <c:v>29734.02</c:v>
                </c:pt>
                <c:pt idx="70">
                  <c:v>29395.46</c:v>
                </c:pt>
                <c:pt idx="71">
                  <c:v>29055.49</c:v>
                </c:pt>
                <c:pt idx="72">
                  <c:v>28714.1</c:v>
                </c:pt>
                <c:pt idx="73">
                  <c:v>28371.29</c:v>
                </c:pt>
                <c:pt idx="74">
                  <c:v>28027.05</c:v>
                </c:pt>
                <c:pt idx="75">
                  <c:v>27681.38</c:v>
                </c:pt>
                <c:pt idx="76">
                  <c:v>27334.27</c:v>
                </c:pt>
                <c:pt idx="77">
                  <c:v>26985.71</c:v>
                </c:pt>
                <c:pt idx="78">
                  <c:v>26635.7</c:v>
                </c:pt>
                <c:pt idx="79">
                  <c:v>26284.23</c:v>
                </c:pt>
                <c:pt idx="80">
                  <c:v>25931.3</c:v>
                </c:pt>
                <c:pt idx="81">
                  <c:v>25576.9</c:v>
                </c:pt>
                <c:pt idx="82">
                  <c:v>25221.02</c:v>
                </c:pt>
                <c:pt idx="83">
                  <c:v>24863.66</c:v>
                </c:pt>
                <c:pt idx="84">
                  <c:v>24504.81</c:v>
                </c:pt>
                <c:pt idx="85">
                  <c:v>24144.46</c:v>
                </c:pt>
                <c:pt idx="86">
                  <c:v>23782.61</c:v>
                </c:pt>
                <c:pt idx="87">
                  <c:v>23419.25</c:v>
                </c:pt>
                <c:pt idx="88">
                  <c:v>23054.38</c:v>
                </c:pt>
                <c:pt idx="89">
                  <c:v>22687.99</c:v>
                </c:pt>
                <c:pt idx="90">
                  <c:v>22320.07</c:v>
                </c:pt>
                <c:pt idx="91">
                  <c:v>21950.62</c:v>
                </c:pt>
                <c:pt idx="92">
                  <c:v>21579.63</c:v>
                </c:pt>
                <c:pt idx="93">
                  <c:v>21207.1</c:v>
                </c:pt>
                <c:pt idx="94">
                  <c:v>20833.009999999998</c:v>
                </c:pt>
                <c:pt idx="95">
                  <c:v>20457.36</c:v>
                </c:pt>
                <c:pt idx="96">
                  <c:v>20080.150000000001</c:v>
                </c:pt>
                <c:pt idx="97">
                  <c:v>19701.37</c:v>
                </c:pt>
                <c:pt idx="98">
                  <c:v>19321.009999999998</c:v>
                </c:pt>
                <c:pt idx="99">
                  <c:v>18939.060000000001</c:v>
                </c:pt>
                <c:pt idx="100">
                  <c:v>18555.52</c:v>
                </c:pt>
                <c:pt idx="101">
                  <c:v>18170.38</c:v>
                </c:pt>
                <c:pt idx="102">
                  <c:v>17783.64</c:v>
                </c:pt>
                <c:pt idx="103">
                  <c:v>17395.29</c:v>
                </c:pt>
                <c:pt idx="104">
                  <c:v>17005.32</c:v>
                </c:pt>
                <c:pt idx="105">
                  <c:v>16613.73</c:v>
                </c:pt>
                <c:pt idx="106">
                  <c:v>16220.5</c:v>
                </c:pt>
                <c:pt idx="107">
                  <c:v>15825.64</c:v>
                </c:pt>
                <c:pt idx="108">
                  <c:v>15429.13</c:v>
                </c:pt>
                <c:pt idx="109">
                  <c:v>15030.97</c:v>
                </c:pt>
                <c:pt idx="110">
                  <c:v>14631.15</c:v>
                </c:pt>
                <c:pt idx="111">
                  <c:v>14229.66</c:v>
                </c:pt>
                <c:pt idx="112">
                  <c:v>13826.5</c:v>
                </c:pt>
                <c:pt idx="113">
                  <c:v>13421.66</c:v>
                </c:pt>
                <c:pt idx="114">
                  <c:v>13015.13</c:v>
                </c:pt>
                <c:pt idx="115">
                  <c:v>12606.91</c:v>
                </c:pt>
                <c:pt idx="116">
                  <c:v>12196.99</c:v>
                </c:pt>
                <c:pt idx="117">
                  <c:v>11785.36</c:v>
                </c:pt>
                <c:pt idx="118">
                  <c:v>11372.02</c:v>
                </c:pt>
                <c:pt idx="119">
                  <c:v>10956.95</c:v>
                </c:pt>
                <c:pt idx="120">
                  <c:v>10540.15</c:v>
                </c:pt>
                <c:pt idx="121">
                  <c:v>10121.620000000001</c:v>
                </c:pt>
                <c:pt idx="122">
                  <c:v>9701.34</c:v>
                </c:pt>
                <c:pt idx="123">
                  <c:v>9279.31</c:v>
                </c:pt>
                <c:pt idx="124">
                  <c:v>8855.52</c:v>
                </c:pt>
                <c:pt idx="125">
                  <c:v>8429.9699999999993</c:v>
                </c:pt>
                <c:pt idx="126">
                  <c:v>8002.64</c:v>
                </c:pt>
                <c:pt idx="127">
                  <c:v>7573.53</c:v>
                </c:pt>
                <c:pt idx="128">
                  <c:v>7142.64</c:v>
                </c:pt>
                <c:pt idx="129">
                  <c:v>6709.95</c:v>
                </c:pt>
                <c:pt idx="130">
                  <c:v>6275.46</c:v>
                </c:pt>
                <c:pt idx="131">
                  <c:v>5839.16</c:v>
                </c:pt>
                <c:pt idx="132">
                  <c:v>5401.04</c:v>
                </c:pt>
                <c:pt idx="133">
                  <c:v>4961.09</c:v>
                </c:pt>
                <c:pt idx="134">
                  <c:v>4519.3100000000004</c:v>
                </c:pt>
                <c:pt idx="135">
                  <c:v>4075.69</c:v>
                </c:pt>
                <c:pt idx="136">
                  <c:v>3630.22</c:v>
                </c:pt>
                <c:pt idx="137">
                  <c:v>3182.9</c:v>
                </c:pt>
                <c:pt idx="138">
                  <c:v>2733.71</c:v>
                </c:pt>
                <c:pt idx="139">
                  <c:v>2282.65</c:v>
                </c:pt>
                <c:pt idx="140">
                  <c:v>1829.71</c:v>
                </c:pt>
                <c:pt idx="141">
                  <c:v>1374.88</c:v>
                </c:pt>
                <c:pt idx="142">
                  <c:v>918.16</c:v>
                </c:pt>
                <c:pt idx="143">
                  <c:v>459.54</c:v>
                </c:pt>
                <c:pt idx="144">
                  <c:v>0</c:v>
                </c:pt>
              </c:numCache>
            </c:numRef>
          </c:val>
          <c:smooth val="0"/>
          <c:extLst>
            <c:ext xmlns:c16="http://schemas.microsoft.com/office/drawing/2014/chart" uri="{C3380CC4-5D6E-409C-BE32-E72D297353CC}">
              <c16:uniqueId val="{00000000-5177-4358-B0DF-30475C869B9C}"/>
            </c:ext>
          </c:extLst>
        </c:ser>
        <c:dLbls>
          <c:showLegendKey val="0"/>
          <c:showVal val="0"/>
          <c:showCatName val="0"/>
          <c:showSerName val="0"/>
          <c:showPercent val="0"/>
          <c:showBubbleSize val="0"/>
        </c:dLbls>
        <c:smooth val="0"/>
        <c:axId val="118474240"/>
        <c:axId val="118476160"/>
      </c:lineChart>
      <c:catAx>
        <c:axId val="118474240"/>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n-US"/>
                  <a:t>Time (Month)</a:t>
                </a:r>
              </a:p>
            </c:rich>
          </c:tx>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18476160"/>
        <c:crosses val="autoZero"/>
        <c:auto val="1"/>
        <c:lblAlgn val="ctr"/>
        <c:lblOffset val="100"/>
        <c:noMultiLvlLbl val="0"/>
      </c:catAx>
      <c:valAx>
        <c:axId val="118476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Calibri"/>
                    <a:ea typeface="Calibri"/>
                    <a:cs typeface="Calibri"/>
                  </a:defRPr>
                </a:pPr>
                <a:r>
                  <a:rPr lang="en-US"/>
                  <a:t>Balance ($)</a:t>
                </a:r>
              </a:p>
            </c:rich>
          </c:tx>
          <c:overlay val="0"/>
        </c:title>
        <c:numFmt formatCode="0.0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1847424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633" l="0.70000000000000062" r="0.70000000000000062" t="0.750000000000006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Cumulative Interest over Time</a:t>
            </a:r>
          </a:p>
        </c:rich>
      </c:tx>
      <c:overlay val="0"/>
      <c:spPr>
        <a:noFill/>
        <a:ln w="25400">
          <a:noFill/>
        </a:ln>
      </c:spPr>
    </c:title>
    <c:autoTitleDeleted val="0"/>
    <c:plotArea>
      <c:layout/>
      <c:lineChart>
        <c:grouping val="standard"/>
        <c:varyColors val="0"/>
        <c:ser>
          <c:idx val="0"/>
          <c:order val="0"/>
          <c:tx>
            <c:strRef>
              <c:f>'Fixed Rate'!$G$33</c:f>
              <c:strCache>
                <c:ptCount val="1"/>
                <c:pt idx="0">
                  <c:v>Cumulative interest</c:v>
                </c:pt>
              </c:strCache>
            </c:strRef>
          </c:tx>
          <c:spPr>
            <a:ln w="28575" cap="rnd">
              <a:solidFill>
                <a:schemeClr val="accent1"/>
              </a:solidFill>
              <a:round/>
            </a:ln>
            <a:effectLst/>
          </c:spPr>
          <c:marker>
            <c:symbol val="none"/>
          </c:marker>
          <c:cat>
            <c:numRef>
              <c:f>[0]!Sheet2_MonthInterest</c:f>
              <c:numCache>
                <c:formatCode>General</c:formatCode>
                <c:ptCount val="145"/>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numCache>
            </c:numRef>
          </c:cat>
          <c:val>
            <c:numRef>
              <c:f>[0]!Sheet2_Interest</c:f>
              <c:numCache>
                <c:formatCode>0.00</c:formatCode>
                <c:ptCount val="145"/>
                <c:pt idx="1">
                  <c:v>208.33</c:v>
                </c:pt>
                <c:pt idx="2">
                  <c:v>415.6</c:v>
                </c:pt>
                <c:pt idx="3">
                  <c:v>621.81000000000006</c:v>
                </c:pt>
                <c:pt idx="4">
                  <c:v>826.95</c:v>
                </c:pt>
                <c:pt idx="5">
                  <c:v>1031.02</c:v>
                </c:pt>
                <c:pt idx="6">
                  <c:v>1234.01</c:v>
                </c:pt>
                <c:pt idx="7">
                  <c:v>1435.92</c:v>
                </c:pt>
                <c:pt idx="8">
                  <c:v>1636.75</c:v>
                </c:pt>
                <c:pt idx="9">
                  <c:v>1836.49</c:v>
                </c:pt>
                <c:pt idx="10">
                  <c:v>2035.13</c:v>
                </c:pt>
                <c:pt idx="11">
                  <c:v>2232.67</c:v>
                </c:pt>
                <c:pt idx="12">
                  <c:v>2429.11</c:v>
                </c:pt>
                <c:pt idx="13">
                  <c:v>2624.44</c:v>
                </c:pt>
                <c:pt idx="14">
                  <c:v>2818.66</c:v>
                </c:pt>
                <c:pt idx="15">
                  <c:v>3011.7599999999998</c:v>
                </c:pt>
                <c:pt idx="16">
                  <c:v>3203.74</c:v>
                </c:pt>
                <c:pt idx="17">
                  <c:v>3394.5899999999997</c:v>
                </c:pt>
                <c:pt idx="18">
                  <c:v>3584.3099999999995</c:v>
                </c:pt>
                <c:pt idx="19">
                  <c:v>3772.8899999999994</c:v>
                </c:pt>
                <c:pt idx="20">
                  <c:v>3960.3299999999995</c:v>
                </c:pt>
                <c:pt idx="21">
                  <c:v>4146.6299999999992</c:v>
                </c:pt>
                <c:pt idx="22">
                  <c:v>4331.7799999999988</c:v>
                </c:pt>
                <c:pt idx="23">
                  <c:v>4515.7699999999986</c:v>
                </c:pt>
                <c:pt idx="24">
                  <c:v>4698.5999999999985</c:v>
                </c:pt>
                <c:pt idx="25">
                  <c:v>4880.2699999999986</c:v>
                </c:pt>
                <c:pt idx="26">
                  <c:v>5060.7699999999986</c:v>
                </c:pt>
                <c:pt idx="27">
                  <c:v>5240.0899999999983</c:v>
                </c:pt>
                <c:pt idx="28">
                  <c:v>5418.2299999999987</c:v>
                </c:pt>
                <c:pt idx="29">
                  <c:v>5595.1899999999987</c:v>
                </c:pt>
                <c:pt idx="30">
                  <c:v>5770.9599999999991</c:v>
                </c:pt>
                <c:pt idx="31">
                  <c:v>5945.5299999999988</c:v>
                </c:pt>
                <c:pt idx="32">
                  <c:v>6118.8999999999987</c:v>
                </c:pt>
                <c:pt idx="33">
                  <c:v>6291.0699999999988</c:v>
                </c:pt>
                <c:pt idx="34">
                  <c:v>6462.0299999999988</c:v>
                </c:pt>
                <c:pt idx="35">
                  <c:v>6631.7699999999986</c:v>
                </c:pt>
                <c:pt idx="36">
                  <c:v>6800.2999999999984</c:v>
                </c:pt>
                <c:pt idx="37">
                  <c:v>6967.5999999999985</c:v>
                </c:pt>
                <c:pt idx="38">
                  <c:v>7133.6699999999983</c:v>
                </c:pt>
                <c:pt idx="39">
                  <c:v>7298.5099999999984</c:v>
                </c:pt>
                <c:pt idx="40">
                  <c:v>7462.1099999999988</c:v>
                </c:pt>
                <c:pt idx="41">
                  <c:v>7624.4599999999991</c:v>
                </c:pt>
                <c:pt idx="42">
                  <c:v>7785.5599999999995</c:v>
                </c:pt>
                <c:pt idx="43">
                  <c:v>7945.4</c:v>
                </c:pt>
                <c:pt idx="44">
                  <c:v>8103.98</c:v>
                </c:pt>
                <c:pt idx="45">
                  <c:v>8261.2999999999993</c:v>
                </c:pt>
                <c:pt idx="46">
                  <c:v>8417.3499999999985</c:v>
                </c:pt>
                <c:pt idx="47">
                  <c:v>8572.119999999999</c:v>
                </c:pt>
                <c:pt idx="48">
                  <c:v>8725.6099999999988</c:v>
                </c:pt>
                <c:pt idx="49">
                  <c:v>8877.81</c:v>
                </c:pt>
                <c:pt idx="50">
                  <c:v>9028.7199999999993</c:v>
                </c:pt>
                <c:pt idx="51">
                  <c:v>9178.33</c:v>
                </c:pt>
                <c:pt idx="52">
                  <c:v>9326.64</c:v>
                </c:pt>
                <c:pt idx="53">
                  <c:v>9473.64</c:v>
                </c:pt>
                <c:pt idx="54">
                  <c:v>9619.32</c:v>
                </c:pt>
                <c:pt idx="55">
                  <c:v>9763.68</c:v>
                </c:pt>
                <c:pt idx="56">
                  <c:v>9906.7200000000012</c:v>
                </c:pt>
                <c:pt idx="57">
                  <c:v>10048.43</c:v>
                </c:pt>
                <c:pt idx="58">
                  <c:v>10188.800000000001</c:v>
                </c:pt>
                <c:pt idx="59">
                  <c:v>10327.830000000002</c:v>
                </c:pt>
                <c:pt idx="60">
                  <c:v>10465.510000000002</c:v>
                </c:pt>
                <c:pt idx="61">
                  <c:v>10601.840000000002</c:v>
                </c:pt>
                <c:pt idx="62">
                  <c:v>10736.810000000001</c:v>
                </c:pt>
                <c:pt idx="63">
                  <c:v>10870.410000000002</c:v>
                </c:pt>
                <c:pt idx="64">
                  <c:v>11002.640000000001</c:v>
                </c:pt>
                <c:pt idx="65">
                  <c:v>11133.500000000002</c:v>
                </c:pt>
                <c:pt idx="66">
                  <c:v>11262.980000000001</c:v>
                </c:pt>
                <c:pt idx="67">
                  <c:v>11391.070000000002</c:v>
                </c:pt>
                <c:pt idx="68">
                  <c:v>11517.770000000002</c:v>
                </c:pt>
                <c:pt idx="69">
                  <c:v>11643.070000000002</c:v>
                </c:pt>
                <c:pt idx="70">
                  <c:v>11766.960000000001</c:v>
                </c:pt>
                <c:pt idx="71">
                  <c:v>11889.44</c:v>
                </c:pt>
                <c:pt idx="72">
                  <c:v>12010.5</c:v>
                </c:pt>
                <c:pt idx="73">
                  <c:v>12130.14</c:v>
                </c:pt>
                <c:pt idx="74">
                  <c:v>12248.349999999999</c:v>
                </c:pt>
                <c:pt idx="75">
                  <c:v>12365.13</c:v>
                </c:pt>
                <c:pt idx="76">
                  <c:v>12480.47</c:v>
                </c:pt>
                <c:pt idx="77">
                  <c:v>12594.359999999999</c:v>
                </c:pt>
                <c:pt idx="78">
                  <c:v>12706.8</c:v>
                </c:pt>
                <c:pt idx="79">
                  <c:v>12817.779999999999</c:v>
                </c:pt>
                <c:pt idx="80">
                  <c:v>12927.3</c:v>
                </c:pt>
                <c:pt idx="81">
                  <c:v>13035.349999999999</c:v>
                </c:pt>
                <c:pt idx="82">
                  <c:v>13141.919999999998</c:v>
                </c:pt>
                <c:pt idx="83">
                  <c:v>13247.009999999998</c:v>
                </c:pt>
                <c:pt idx="84">
                  <c:v>13350.609999999999</c:v>
                </c:pt>
                <c:pt idx="85">
                  <c:v>13452.71</c:v>
                </c:pt>
                <c:pt idx="86">
                  <c:v>13553.31</c:v>
                </c:pt>
                <c:pt idx="87">
                  <c:v>13652.4</c:v>
                </c:pt>
                <c:pt idx="88">
                  <c:v>13749.98</c:v>
                </c:pt>
                <c:pt idx="89">
                  <c:v>13846.039999999999</c:v>
                </c:pt>
                <c:pt idx="90">
                  <c:v>13940.57</c:v>
                </c:pt>
                <c:pt idx="91">
                  <c:v>14033.57</c:v>
                </c:pt>
                <c:pt idx="92">
                  <c:v>14125.029999999999</c:v>
                </c:pt>
                <c:pt idx="93">
                  <c:v>14214.949999999999</c:v>
                </c:pt>
                <c:pt idx="94">
                  <c:v>14303.31</c:v>
                </c:pt>
                <c:pt idx="95">
                  <c:v>14390.109999999999</c:v>
                </c:pt>
                <c:pt idx="96">
                  <c:v>14475.349999999999</c:v>
                </c:pt>
                <c:pt idx="97">
                  <c:v>14559.019999999999</c:v>
                </c:pt>
                <c:pt idx="98">
                  <c:v>14641.109999999999</c:v>
                </c:pt>
                <c:pt idx="99">
                  <c:v>14721.609999999999</c:v>
                </c:pt>
                <c:pt idx="100">
                  <c:v>14800.519999999999</c:v>
                </c:pt>
                <c:pt idx="101">
                  <c:v>14877.829999999998</c:v>
                </c:pt>
                <c:pt idx="102">
                  <c:v>14953.539999999997</c:v>
                </c:pt>
                <c:pt idx="103">
                  <c:v>15027.639999999998</c:v>
                </c:pt>
                <c:pt idx="104">
                  <c:v>15100.119999999997</c:v>
                </c:pt>
                <c:pt idx="105">
                  <c:v>15170.979999999998</c:v>
                </c:pt>
                <c:pt idx="106">
                  <c:v>15240.199999999997</c:v>
                </c:pt>
                <c:pt idx="107">
                  <c:v>15307.789999999997</c:v>
                </c:pt>
                <c:pt idx="108">
                  <c:v>15373.729999999998</c:v>
                </c:pt>
                <c:pt idx="109">
                  <c:v>15438.019999999999</c:v>
                </c:pt>
                <c:pt idx="110">
                  <c:v>15500.649999999998</c:v>
                </c:pt>
                <c:pt idx="111">
                  <c:v>15561.609999999997</c:v>
                </c:pt>
                <c:pt idx="112">
                  <c:v>15620.899999999998</c:v>
                </c:pt>
                <c:pt idx="113">
                  <c:v>15678.509999999998</c:v>
                </c:pt>
                <c:pt idx="114">
                  <c:v>15734.429999999998</c:v>
                </c:pt>
                <c:pt idx="115">
                  <c:v>15788.659999999998</c:v>
                </c:pt>
                <c:pt idx="116">
                  <c:v>15841.189999999999</c:v>
                </c:pt>
                <c:pt idx="117">
                  <c:v>15892.009999999998</c:v>
                </c:pt>
                <c:pt idx="118">
                  <c:v>15941.119999999999</c:v>
                </c:pt>
                <c:pt idx="119">
                  <c:v>15988.499999999998</c:v>
                </c:pt>
                <c:pt idx="120">
                  <c:v>16034.149999999998</c:v>
                </c:pt>
                <c:pt idx="121">
                  <c:v>16078.069999999998</c:v>
                </c:pt>
                <c:pt idx="122">
                  <c:v>16120.239999999998</c:v>
                </c:pt>
                <c:pt idx="123">
                  <c:v>16160.659999999998</c:v>
                </c:pt>
                <c:pt idx="124">
                  <c:v>16199.319999999998</c:v>
                </c:pt>
                <c:pt idx="125">
                  <c:v>16236.219999999998</c:v>
                </c:pt>
                <c:pt idx="126">
                  <c:v>16271.339999999998</c:v>
                </c:pt>
                <c:pt idx="127">
                  <c:v>16304.679999999998</c:v>
                </c:pt>
                <c:pt idx="128">
                  <c:v>16336.239999999998</c:v>
                </c:pt>
                <c:pt idx="129">
                  <c:v>16365.999999999998</c:v>
                </c:pt>
                <c:pt idx="130">
                  <c:v>16393.96</c:v>
                </c:pt>
                <c:pt idx="131">
                  <c:v>16420.11</c:v>
                </c:pt>
                <c:pt idx="132">
                  <c:v>16444.440000000002</c:v>
                </c:pt>
                <c:pt idx="133">
                  <c:v>16466.940000000002</c:v>
                </c:pt>
                <c:pt idx="134">
                  <c:v>16487.61</c:v>
                </c:pt>
                <c:pt idx="135">
                  <c:v>16506.440000000002</c:v>
                </c:pt>
                <c:pt idx="136">
                  <c:v>16523.420000000002</c:v>
                </c:pt>
                <c:pt idx="137">
                  <c:v>16538.550000000003</c:v>
                </c:pt>
                <c:pt idx="138">
                  <c:v>16551.810000000001</c:v>
                </c:pt>
                <c:pt idx="139">
                  <c:v>16563.2</c:v>
                </c:pt>
                <c:pt idx="140">
                  <c:v>16572.71</c:v>
                </c:pt>
                <c:pt idx="141">
                  <c:v>16580.329999999998</c:v>
                </c:pt>
                <c:pt idx="142">
                  <c:v>16586.059999999998</c:v>
                </c:pt>
                <c:pt idx="143">
                  <c:v>16589.89</c:v>
                </c:pt>
                <c:pt idx="144">
                  <c:v>16591.8</c:v>
                </c:pt>
              </c:numCache>
            </c:numRef>
          </c:val>
          <c:smooth val="0"/>
          <c:extLst>
            <c:ext xmlns:c16="http://schemas.microsoft.com/office/drawing/2014/chart" uri="{C3380CC4-5D6E-409C-BE32-E72D297353CC}">
              <c16:uniqueId val="{00000000-B35D-4F3C-AFC8-3A28E18D2A09}"/>
            </c:ext>
          </c:extLst>
        </c:ser>
        <c:dLbls>
          <c:showLegendKey val="0"/>
          <c:showVal val="0"/>
          <c:showCatName val="0"/>
          <c:showSerName val="0"/>
          <c:showPercent val="0"/>
          <c:showBubbleSize val="0"/>
        </c:dLbls>
        <c:smooth val="0"/>
        <c:axId val="116931968"/>
        <c:axId val="102647296"/>
      </c:lineChart>
      <c:catAx>
        <c:axId val="116931968"/>
        <c:scaling>
          <c:orientation val="minMax"/>
        </c:scaling>
        <c:delete val="0"/>
        <c:axPos val="b"/>
        <c:title>
          <c:tx>
            <c:rich>
              <a:bodyPr/>
              <a:lstStyle/>
              <a:p>
                <a:pPr>
                  <a:defRPr sz="1000" b="0" i="0" u="none" strike="noStrike" baseline="0">
                    <a:solidFill>
                      <a:srgbClr val="333333"/>
                    </a:solidFill>
                    <a:latin typeface="Calibri"/>
                    <a:ea typeface="Calibri"/>
                    <a:cs typeface="Calibri"/>
                  </a:defRPr>
                </a:pPr>
                <a:r>
                  <a:rPr lang="en-US"/>
                  <a:t>Time (Month)</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02647296"/>
        <c:crosses val="autoZero"/>
        <c:auto val="1"/>
        <c:lblAlgn val="ctr"/>
        <c:lblOffset val="100"/>
        <c:noMultiLvlLbl val="0"/>
      </c:catAx>
      <c:valAx>
        <c:axId val="1026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33"/>
                    </a:solidFill>
                    <a:latin typeface="Calibri"/>
                    <a:ea typeface="Calibri"/>
                    <a:cs typeface="Calibri"/>
                  </a:defRPr>
                </a:pPr>
                <a:r>
                  <a:rPr lang="en-US"/>
                  <a:t>Interest ($)</a:t>
                </a:r>
              </a:p>
            </c:rich>
          </c:tx>
          <c:overlay val="0"/>
          <c:spPr>
            <a:noFill/>
            <a:ln w="25400">
              <a:noFill/>
            </a:ln>
          </c:spPr>
        </c:title>
        <c:numFmt formatCode="0.0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1693196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633" l="0.70000000000000062" r="0.70000000000000062" t="0.750000000000006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Loan Balance over Time</a:t>
            </a:r>
          </a:p>
        </c:rich>
      </c:tx>
      <c:overlay val="0"/>
      <c:spPr>
        <a:noFill/>
        <a:ln w="25400">
          <a:noFill/>
        </a:ln>
      </c:spPr>
    </c:title>
    <c:autoTitleDeleted val="0"/>
    <c:plotArea>
      <c:layout/>
      <c:lineChart>
        <c:grouping val="standard"/>
        <c:varyColors val="0"/>
        <c:ser>
          <c:idx val="0"/>
          <c:order val="0"/>
          <c:tx>
            <c:strRef>
              <c:f>'Adjustable Rate'!$I$33</c:f>
              <c:strCache>
                <c:ptCount val="1"/>
                <c:pt idx="0">
                  <c:v>Balance</c:v>
                </c:pt>
              </c:strCache>
            </c:strRef>
          </c:tx>
          <c:spPr>
            <a:ln w="28575" cap="rnd">
              <a:solidFill>
                <a:schemeClr val="accent1"/>
              </a:solidFill>
              <a:round/>
            </a:ln>
            <a:effectLst/>
          </c:spPr>
          <c:marker>
            <c:symbol val="none"/>
          </c:marker>
          <c:cat>
            <c:numRef>
              <c:f>[0]!Sheet1_MonthBalance</c:f>
              <c:numCache>
                <c:formatCode>General</c:formatCode>
                <c:ptCount val="1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cat>
          <c:val>
            <c:numRef>
              <c:f>[0]!Sheet1_Balance</c:f>
              <c:numCache>
                <c:formatCode>0.00</c:formatCode>
                <c:ptCount val="121"/>
                <c:pt idx="0">
                  <c:v>50000</c:v>
                </c:pt>
                <c:pt idx="1">
                  <c:v>49678</c:v>
                </c:pt>
                <c:pt idx="2">
                  <c:v>49354.66</c:v>
                </c:pt>
                <c:pt idx="3">
                  <c:v>49029.97</c:v>
                </c:pt>
                <c:pt idx="4">
                  <c:v>48703.93</c:v>
                </c:pt>
                <c:pt idx="5">
                  <c:v>48376.53</c:v>
                </c:pt>
                <c:pt idx="6">
                  <c:v>48047.77</c:v>
                </c:pt>
                <c:pt idx="7">
                  <c:v>47717.64</c:v>
                </c:pt>
                <c:pt idx="8">
                  <c:v>47386.13</c:v>
                </c:pt>
                <c:pt idx="9">
                  <c:v>47053.24</c:v>
                </c:pt>
                <c:pt idx="10">
                  <c:v>46718.97</c:v>
                </c:pt>
                <c:pt idx="11">
                  <c:v>46383.3</c:v>
                </c:pt>
                <c:pt idx="12">
                  <c:v>46046.23</c:v>
                </c:pt>
                <c:pt idx="13">
                  <c:v>45711.78</c:v>
                </c:pt>
                <c:pt idx="14">
                  <c:v>45375.87</c:v>
                </c:pt>
                <c:pt idx="15">
                  <c:v>45038.49</c:v>
                </c:pt>
                <c:pt idx="16">
                  <c:v>44699.63</c:v>
                </c:pt>
                <c:pt idx="17">
                  <c:v>44359.29</c:v>
                </c:pt>
                <c:pt idx="18">
                  <c:v>44017.46</c:v>
                </c:pt>
                <c:pt idx="19">
                  <c:v>43674.14</c:v>
                </c:pt>
                <c:pt idx="20">
                  <c:v>43329.31</c:v>
                </c:pt>
                <c:pt idx="21">
                  <c:v>42982.98</c:v>
                </c:pt>
                <c:pt idx="22">
                  <c:v>42635.13</c:v>
                </c:pt>
                <c:pt idx="23">
                  <c:v>42285.760000000002</c:v>
                </c:pt>
                <c:pt idx="24">
                  <c:v>41934.86</c:v>
                </c:pt>
                <c:pt idx="25">
                  <c:v>41586.129999999997</c:v>
                </c:pt>
                <c:pt idx="26">
                  <c:v>41235.800000000003</c:v>
                </c:pt>
                <c:pt idx="27">
                  <c:v>40883.870000000003</c:v>
                </c:pt>
                <c:pt idx="28">
                  <c:v>40530.32</c:v>
                </c:pt>
                <c:pt idx="29">
                  <c:v>40175.15</c:v>
                </c:pt>
                <c:pt idx="30">
                  <c:v>39818.36</c:v>
                </c:pt>
                <c:pt idx="31">
                  <c:v>39459.93</c:v>
                </c:pt>
                <c:pt idx="32">
                  <c:v>39099.86</c:v>
                </c:pt>
                <c:pt idx="33">
                  <c:v>38738.14</c:v>
                </c:pt>
                <c:pt idx="34">
                  <c:v>38374.76</c:v>
                </c:pt>
                <c:pt idx="35">
                  <c:v>38009.71</c:v>
                </c:pt>
                <c:pt idx="36">
                  <c:v>37642.99</c:v>
                </c:pt>
                <c:pt idx="37">
                  <c:v>37277.949999999997</c:v>
                </c:pt>
                <c:pt idx="38">
                  <c:v>36911.160000000003</c:v>
                </c:pt>
                <c:pt idx="39">
                  <c:v>36542.620000000003</c:v>
                </c:pt>
                <c:pt idx="40">
                  <c:v>36172.31</c:v>
                </c:pt>
                <c:pt idx="41">
                  <c:v>35800.230000000003</c:v>
                </c:pt>
                <c:pt idx="42">
                  <c:v>35426.36</c:v>
                </c:pt>
                <c:pt idx="43">
                  <c:v>35050.699999999997</c:v>
                </c:pt>
                <c:pt idx="44">
                  <c:v>34673.24</c:v>
                </c:pt>
                <c:pt idx="45">
                  <c:v>34293.97</c:v>
                </c:pt>
                <c:pt idx="46">
                  <c:v>33912.89</c:v>
                </c:pt>
                <c:pt idx="47">
                  <c:v>33529.980000000003</c:v>
                </c:pt>
                <c:pt idx="48">
                  <c:v>33145.230000000003</c:v>
                </c:pt>
                <c:pt idx="49">
                  <c:v>32761.65</c:v>
                </c:pt>
                <c:pt idx="50">
                  <c:v>32376.15</c:v>
                </c:pt>
                <c:pt idx="51">
                  <c:v>31988.720000000001</c:v>
                </c:pt>
                <c:pt idx="52">
                  <c:v>31599.35</c:v>
                </c:pt>
                <c:pt idx="53">
                  <c:v>31208.04</c:v>
                </c:pt>
                <c:pt idx="54">
                  <c:v>30814.77</c:v>
                </c:pt>
                <c:pt idx="55">
                  <c:v>30419.53</c:v>
                </c:pt>
                <c:pt idx="56">
                  <c:v>30022.32</c:v>
                </c:pt>
                <c:pt idx="57">
                  <c:v>29623.119999999999</c:v>
                </c:pt>
                <c:pt idx="58">
                  <c:v>29221.93</c:v>
                </c:pt>
                <c:pt idx="59">
                  <c:v>28818.73</c:v>
                </c:pt>
                <c:pt idx="60">
                  <c:v>28413.51</c:v>
                </c:pt>
                <c:pt idx="61">
                  <c:v>28006.27</c:v>
                </c:pt>
                <c:pt idx="62">
                  <c:v>27596.99</c:v>
                </c:pt>
                <c:pt idx="63">
                  <c:v>27185.66</c:v>
                </c:pt>
                <c:pt idx="64">
                  <c:v>26772.28</c:v>
                </c:pt>
                <c:pt idx="65">
                  <c:v>26356.83</c:v>
                </c:pt>
                <c:pt idx="66">
                  <c:v>25939.3</c:v>
                </c:pt>
                <c:pt idx="67">
                  <c:v>25519.69</c:v>
                </c:pt>
                <c:pt idx="68">
                  <c:v>25097.98</c:v>
                </c:pt>
                <c:pt idx="69">
                  <c:v>24674.16</c:v>
                </c:pt>
                <c:pt idx="70">
                  <c:v>24248.22</c:v>
                </c:pt>
                <c:pt idx="71">
                  <c:v>23820.15</c:v>
                </c:pt>
                <c:pt idx="72">
                  <c:v>23389.94</c:v>
                </c:pt>
                <c:pt idx="73">
                  <c:v>22957.58</c:v>
                </c:pt>
                <c:pt idx="74">
                  <c:v>22523.06</c:v>
                </c:pt>
                <c:pt idx="75">
                  <c:v>22086.37</c:v>
                </c:pt>
                <c:pt idx="76">
                  <c:v>21647.49</c:v>
                </c:pt>
                <c:pt idx="77">
                  <c:v>21206.42</c:v>
                </c:pt>
                <c:pt idx="78">
                  <c:v>20763.14</c:v>
                </c:pt>
                <c:pt idx="79">
                  <c:v>20317.650000000001</c:v>
                </c:pt>
                <c:pt idx="80">
                  <c:v>19869.93</c:v>
                </c:pt>
                <c:pt idx="81">
                  <c:v>19419.97</c:v>
                </c:pt>
                <c:pt idx="82">
                  <c:v>18967.759999999998</c:v>
                </c:pt>
                <c:pt idx="83">
                  <c:v>18513.29</c:v>
                </c:pt>
                <c:pt idx="84">
                  <c:v>18056.55</c:v>
                </c:pt>
                <c:pt idx="85">
                  <c:v>17597.52</c:v>
                </c:pt>
                <c:pt idx="86">
                  <c:v>17136.2</c:v>
                </c:pt>
                <c:pt idx="87">
                  <c:v>16672.57</c:v>
                </c:pt>
                <c:pt idx="88">
                  <c:v>16206.62</c:v>
                </c:pt>
                <c:pt idx="89">
                  <c:v>15738.34</c:v>
                </c:pt>
                <c:pt idx="90">
                  <c:v>15267.72</c:v>
                </c:pt>
                <c:pt idx="91">
                  <c:v>14794.75</c:v>
                </c:pt>
                <c:pt idx="92">
                  <c:v>14319.41</c:v>
                </c:pt>
                <c:pt idx="93">
                  <c:v>13841.7</c:v>
                </c:pt>
                <c:pt idx="94">
                  <c:v>13361.6</c:v>
                </c:pt>
                <c:pt idx="95">
                  <c:v>12879.1</c:v>
                </c:pt>
                <c:pt idx="96">
                  <c:v>12394.19</c:v>
                </c:pt>
                <c:pt idx="97">
                  <c:v>11906.85</c:v>
                </c:pt>
                <c:pt idx="98">
                  <c:v>11417.07</c:v>
                </c:pt>
                <c:pt idx="99">
                  <c:v>10924.85</c:v>
                </c:pt>
                <c:pt idx="100">
                  <c:v>10430.16</c:v>
                </c:pt>
                <c:pt idx="101">
                  <c:v>9933</c:v>
                </c:pt>
                <c:pt idx="102">
                  <c:v>9433.36</c:v>
                </c:pt>
                <c:pt idx="103">
                  <c:v>8931.2199999999993</c:v>
                </c:pt>
                <c:pt idx="104">
                  <c:v>8426.57</c:v>
                </c:pt>
                <c:pt idx="105">
                  <c:v>7919.39</c:v>
                </c:pt>
                <c:pt idx="106">
                  <c:v>7409.68</c:v>
                </c:pt>
                <c:pt idx="107">
                  <c:v>6897.42</c:v>
                </c:pt>
                <c:pt idx="108">
                  <c:v>6382.6</c:v>
                </c:pt>
                <c:pt idx="109">
                  <c:v>5865.2</c:v>
                </c:pt>
                <c:pt idx="110">
                  <c:v>5345.22</c:v>
                </c:pt>
                <c:pt idx="111">
                  <c:v>4822.6400000000003</c:v>
                </c:pt>
                <c:pt idx="112">
                  <c:v>4297.4399999999996</c:v>
                </c:pt>
                <c:pt idx="113">
                  <c:v>3769.62</c:v>
                </c:pt>
                <c:pt idx="114">
                  <c:v>3239.16</c:v>
                </c:pt>
                <c:pt idx="115">
                  <c:v>2706.05</c:v>
                </c:pt>
                <c:pt idx="116">
                  <c:v>2170.27</c:v>
                </c:pt>
                <c:pt idx="117">
                  <c:v>1631.81</c:v>
                </c:pt>
                <c:pt idx="118">
                  <c:v>1090.6600000000001</c:v>
                </c:pt>
                <c:pt idx="119">
                  <c:v>546.79999999999995</c:v>
                </c:pt>
                <c:pt idx="120">
                  <c:v>0.22</c:v>
                </c:pt>
              </c:numCache>
            </c:numRef>
          </c:val>
          <c:smooth val="0"/>
          <c:extLst>
            <c:ext xmlns:c16="http://schemas.microsoft.com/office/drawing/2014/chart" uri="{C3380CC4-5D6E-409C-BE32-E72D297353CC}">
              <c16:uniqueId val="{00000000-8DEE-4F18-B879-80F1BB9DC0D1}"/>
            </c:ext>
          </c:extLst>
        </c:ser>
        <c:dLbls>
          <c:showLegendKey val="0"/>
          <c:showVal val="0"/>
          <c:showCatName val="0"/>
          <c:showSerName val="0"/>
          <c:showPercent val="0"/>
          <c:showBubbleSize val="0"/>
        </c:dLbls>
        <c:smooth val="0"/>
        <c:axId val="118474240"/>
        <c:axId val="118476160"/>
      </c:lineChart>
      <c:catAx>
        <c:axId val="118474240"/>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n-US"/>
                  <a:t>Time (Month)</a:t>
                </a:r>
              </a:p>
            </c:rich>
          </c:tx>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18476160"/>
        <c:crosses val="autoZero"/>
        <c:auto val="1"/>
        <c:lblAlgn val="ctr"/>
        <c:lblOffset val="100"/>
        <c:noMultiLvlLbl val="0"/>
      </c:catAx>
      <c:valAx>
        <c:axId val="118476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Calibri"/>
                    <a:ea typeface="Calibri"/>
                    <a:cs typeface="Calibri"/>
                  </a:defRPr>
                </a:pPr>
                <a:r>
                  <a:rPr lang="en-US"/>
                  <a:t>Balance ($)</a:t>
                </a:r>
              </a:p>
            </c:rich>
          </c:tx>
          <c:overlay val="0"/>
        </c:title>
        <c:numFmt formatCode="0.0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1847424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633" l="0.70000000000000062" r="0.70000000000000062" t="0.750000000000006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Cumulative Interest over Time</a:t>
            </a:r>
          </a:p>
        </c:rich>
      </c:tx>
      <c:overlay val="0"/>
      <c:spPr>
        <a:noFill/>
        <a:ln w="25400">
          <a:noFill/>
        </a:ln>
      </c:spPr>
    </c:title>
    <c:autoTitleDeleted val="0"/>
    <c:plotArea>
      <c:layout/>
      <c:lineChart>
        <c:grouping val="standard"/>
        <c:varyColors val="0"/>
        <c:ser>
          <c:idx val="0"/>
          <c:order val="0"/>
          <c:tx>
            <c:strRef>
              <c:f>'Adjustable Rate'!$G$33</c:f>
              <c:strCache>
                <c:ptCount val="1"/>
                <c:pt idx="0">
                  <c:v>Cumulative interest</c:v>
                </c:pt>
              </c:strCache>
            </c:strRef>
          </c:tx>
          <c:spPr>
            <a:ln w="28575" cap="rnd">
              <a:solidFill>
                <a:schemeClr val="accent1"/>
              </a:solidFill>
              <a:round/>
            </a:ln>
            <a:effectLst/>
          </c:spPr>
          <c:marker>
            <c:symbol val="none"/>
          </c:marker>
          <c:cat>
            <c:numRef>
              <c:f>[0]!Sheet1_MonthInterest</c:f>
              <c:numCache>
                <c:formatCode>General</c:formatCode>
                <c:ptCount val="1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cat>
          <c:val>
            <c:numRef>
              <c:f>[0]!Sheet1_Interest</c:f>
              <c:numCache>
                <c:formatCode>0.00</c:formatCode>
                <c:ptCount val="121"/>
                <c:pt idx="1">
                  <c:v>208.33</c:v>
                </c:pt>
                <c:pt idx="2">
                  <c:v>415.32000000000005</c:v>
                </c:pt>
                <c:pt idx="3">
                  <c:v>620.96</c:v>
                </c:pt>
                <c:pt idx="4">
                  <c:v>825.25</c:v>
                </c:pt>
                <c:pt idx="5">
                  <c:v>1028.18</c:v>
                </c:pt>
                <c:pt idx="6">
                  <c:v>1229.75</c:v>
                </c:pt>
                <c:pt idx="7">
                  <c:v>1429.95</c:v>
                </c:pt>
                <c:pt idx="8">
                  <c:v>1628.77</c:v>
                </c:pt>
                <c:pt idx="9">
                  <c:v>1826.21</c:v>
                </c:pt>
                <c:pt idx="10">
                  <c:v>2022.27</c:v>
                </c:pt>
                <c:pt idx="11">
                  <c:v>2216.9299999999998</c:v>
                </c:pt>
                <c:pt idx="12">
                  <c:v>2410.1899999999996</c:v>
                </c:pt>
                <c:pt idx="13">
                  <c:v>2611.6399999999994</c:v>
                </c:pt>
                <c:pt idx="14">
                  <c:v>2811.6299999999992</c:v>
                </c:pt>
                <c:pt idx="15">
                  <c:v>3010.1499999999992</c:v>
                </c:pt>
                <c:pt idx="16">
                  <c:v>3207.1899999999991</c:v>
                </c:pt>
                <c:pt idx="17">
                  <c:v>3402.7499999999991</c:v>
                </c:pt>
                <c:pt idx="18">
                  <c:v>3596.8199999999993</c:v>
                </c:pt>
                <c:pt idx="19">
                  <c:v>3789.3999999999992</c:v>
                </c:pt>
                <c:pt idx="20">
                  <c:v>3980.4699999999993</c:v>
                </c:pt>
                <c:pt idx="21">
                  <c:v>4170.0399999999991</c:v>
                </c:pt>
                <c:pt idx="22">
                  <c:v>4358.0899999999992</c:v>
                </c:pt>
                <c:pt idx="23">
                  <c:v>4544.619999999999</c:v>
                </c:pt>
                <c:pt idx="24">
                  <c:v>4729.619999999999</c:v>
                </c:pt>
                <c:pt idx="25">
                  <c:v>4921.8199999999988</c:v>
                </c:pt>
                <c:pt idx="26">
                  <c:v>5112.4199999999992</c:v>
                </c:pt>
                <c:pt idx="27">
                  <c:v>5301.4199999999992</c:v>
                </c:pt>
                <c:pt idx="28">
                  <c:v>5488.7999999999993</c:v>
                </c:pt>
                <c:pt idx="29">
                  <c:v>5674.5599999999995</c:v>
                </c:pt>
                <c:pt idx="30">
                  <c:v>5858.7</c:v>
                </c:pt>
                <c:pt idx="31">
                  <c:v>6041.2</c:v>
                </c:pt>
                <c:pt idx="32">
                  <c:v>6222.0599999999995</c:v>
                </c:pt>
                <c:pt idx="33">
                  <c:v>6401.2699999999995</c:v>
                </c:pt>
                <c:pt idx="34">
                  <c:v>6578.82</c:v>
                </c:pt>
                <c:pt idx="35">
                  <c:v>6754.7</c:v>
                </c:pt>
                <c:pt idx="36">
                  <c:v>6928.91</c:v>
                </c:pt>
                <c:pt idx="37">
                  <c:v>7109.28</c:v>
                </c:pt>
                <c:pt idx="38">
                  <c:v>7287.9</c:v>
                </c:pt>
                <c:pt idx="39">
                  <c:v>7464.7699999999995</c:v>
                </c:pt>
                <c:pt idx="40">
                  <c:v>7639.87</c:v>
                </c:pt>
                <c:pt idx="41">
                  <c:v>7813.2</c:v>
                </c:pt>
                <c:pt idx="42">
                  <c:v>7984.74</c:v>
                </c:pt>
                <c:pt idx="43">
                  <c:v>8154.49</c:v>
                </c:pt>
                <c:pt idx="44">
                  <c:v>8322.44</c:v>
                </c:pt>
                <c:pt idx="45">
                  <c:v>8488.58</c:v>
                </c:pt>
                <c:pt idx="46">
                  <c:v>8652.91</c:v>
                </c:pt>
                <c:pt idx="47">
                  <c:v>8815.41</c:v>
                </c:pt>
                <c:pt idx="48">
                  <c:v>8976.07</c:v>
                </c:pt>
                <c:pt idx="49">
                  <c:v>9141.7999999999993</c:v>
                </c:pt>
                <c:pt idx="50">
                  <c:v>9305.6099999999988</c:v>
                </c:pt>
                <c:pt idx="51">
                  <c:v>9467.489999999998</c:v>
                </c:pt>
                <c:pt idx="52">
                  <c:v>9627.4299999999985</c:v>
                </c:pt>
                <c:pt idx="53">
                  <c:v>9785.4299999999985</c:v>
                </c:pt>
                <c:pt idx="54">
                  <c:v>9941.4699999999993</c:v>
                </c:pt>
                <c:pt idx="55">
                  <c:v>10095.539999999999</c:v>
                </c:pt>
                <c:pt idx="56">
                  <c:v>10247.64</c:v>
                </c:pt>
                <c:pt idx="57">
                  <c:v>10397.75</c:v>
                </c:pt>
                <c:pt idx="58">
                  <c:v>10545.87</c:v>
                </c:pt>
                <c:pt idx="59">
                  <c:v>10691.980000000001</c:v>
                </c:pt>
                <c:pt idx="60">
                  <c:v>10836.070000000002</c:v>
                </c:pt>
                <c:pt idx="61">
                  <c:v>10978.140000000001</c:v>
                </c:pt>
                <c:pt idx="62">
                  <c:v>11118.170000000002</c:v>
                </c:pt>
                <c:pt idx="63">
                  <c:v>11256.150000000001</c:v>
                </c:pt>
                <c:pt idx="64">
                  <c:v>11392.080000000002</c:v>
                </c:pt>
                <c:pt idx="65">
                  <c:v>11525.940000000002</c:v>
                </c:pt>
                <c:pt idx="66">
                  <c:v>11657.720000000003</c:v>
                </c:pt>
                <c:pt idx="67">
                  <c:v>11787.420000000004</c:v>
                </c:pt>
                <c:pt idx="68">
                  <c:v>11915.020000000004</c:v>
                </c:pt>
                <c:pt idx="69">
                  <c:v>12040.510000000004</c:v>
                </c:pt>
                <c:pt idx="70">
                  <c:v>12163.880000000005</c:v>
                </c:pt>
                <c:pt idx="71">
                  <c:v>12285.120000000004</c:v>
                </c:pt>
                <c:pt idx="72">
                  <c:v>12404.220000000005</c:v>
                </c:pt>
                <c:pt idx="73">
                  <c:v>12521.170000000006</c:v>
                </c:pt>
                <c:pt idx="74">
                  <c:v>12635.960000000006</c:v>
                </c:pt>
                <c:pt idx="75">
                  <c:v>12748.580000000007</c:v>
                </c:pt>
                <c:pt idx="76">
                  <c:v>12859.010000000007</c:v>
                </c:pt>
                <c:pt idx="77">
                  <c:v>12967.250000000007</c:v>
                </c:pt>
                <c:pt idx="78">
                  <c:v>13073.280000000008</c:v>
                </c:pt>
                <c:pt idx="79">
                  <c:v>13177.100000000008</c:v>
                </c:pt>
                <c:pt idx="80">
                  <c:v>13278.690000000008</c:v>
                </c:pt>
                <c:pt idx="81">
                  <c:v>13378.040000000008</c:v>
                </c:pt>
                <c:pt idx="82">
                  <c:v>13475.140000000009</c:v>
                </c:pt>
                <c:pt idx="83">
                  <c:v>13569.980000000009</c:v>
                </c:pt>
                <c:pt idx="84">
                  <c:v>13662.550000000008</c:v>
                </c:pt>
                <c:pt idx="85">
                  <c:v>13752.830000000009</c:v>
                </c:pt>
                <c:pt idx="86">
                  <c:v>13840.820000000009</c:v>
                </c:pt>
                <c:pt idx="87">
                  <c:v>13926.500000000009</c:v>
                </c:pt>
                <c:pt idx="88">
                  <c:v>14009.86000000001</c:v>
                </c:pt>
                <c:pt idx="89">
                  <c:v>14090.89000000001</c:v>
                </c:pt>
                <c:pt idx="90">
                  <c:v>14169.580000000011</c:v>
                </c:pt>
                <c:pt idx="91">
                  <c:v>14245.920000000011</c:v>
                </c:pt>
                <c:pt idx="92">
                  <c:v>14319.89000000001</c:v>
                </c:pt>
                <c:pt idx="93">
                  <c:v>14391.490000000011</c:v>
                </c:pt>
                <c:pt idx="94">
                  <c:v>14460.70000000001</c:v>
                </c:pt>
                <c:pt idx="95">
                  <c:v>14527.510000000009</c:v>
                </c:pt>
                <c:pt idx="96">
                  <c:v>14591.910000000009</c:v>
                </c:pt>
                <c:pt idx="97">
                  <c:v>14653.880000000008</c:v>
                </c:pt>
                <c:pt idx="98">
                  <c:v>14713.410000000009</c:v>
                </c:pt>
                <c:pt idx="99">
                  <c:v>14770.500000000009</c:v>
                </c:pt>
                <c:pt idx="100">
                  <c:v>14825.12000000001</c:v>
                </c:pt>
                <c:pt idx="101">
                  <c:v>14877.27000000001</c:v>
                </c:pt>
                <c:pt idx="102">
                  <c:v>14926.94000000001</c:v>
                </c:pt>
                <c:pt idx="103">
                  <c:v>14974.11000000001</c:v>
                </c:pt>
                <c:pt idx="104">
                  <c:v>15018.77000000001</c:v>
                </c:pt>
                <c:pt idx="105">
                  <c:v>15060.900000000009</c:v>
                </c:pt>
                <c:pt idx="106">
                  <c:v>15100.500000000009</c:v>
                </c:pt>
                <c:pt idx="107">
                  <c:v>15137.550000000008</c:v>
                </c:pt>
                <c:pt idx="108">
                  <c:v>15172.040000000008</c:v>
                </c:pt>
                <c:pt idx="109">
                  <c:v>15203.950000000008</c:v>
                </c:pt>
                <c:pt idx="110">
                  <c:v>15233.280000000008</c:v>
                </c:pt>
                <c:pt idx="111">
                  <c:v>15260.010000000007</c:v>
                </c:pt>
                <c:pt idx="112">
                  <c:v>15284.120000000008</c:v>
                </c:pt>
                <c:pt idx="113">
                  <c:v>15305.610000000008</c:v>
                </c:pt>
                <c:pt idx="114">
                  <c:v>15324.460000000008</c:v>
                </c:pt>
                <c:pt idx="115">
                  <c:v>15340.660000000009</c:v>
                </c:pt>
                <c:pt idx="116">
                  <c:v>15354.19000000001</c:v>
                </c:pt>
                <c:pt idx="117">
                  <c:v>15365.04000000001</c:v>
                </c:pt>
                <c:pt idx="118">
                  <c:v>15373.20000000001</c:v>
                </c:pt>
                <c:pt idx="119">
                  <c:v>15378.650000000011</c:v>
                </c:pt>
                <c:pt idx="120">
                  <c:v>15381.38000000001</c:v>
                </c:pt>
              </c:numCache>
            </c:numRef>
          </c:val>
          <c:smooth val="0"/>
          <c:extLst>
            <c:ext xmlns:c16="http://schemas.microsoft.com/office/drawing/2014/chart" uri="{C3380CC4-5D6E-409C-BE32-E72D297353CC}">
              <c16:uniqueId val="{00000000-313D-441F-913E-49477DCA83C2}"/>
            </c:ext>
          </c:extLst>
        </c:ser>
        <c:dLbls>
          <c:showLegendKey val="0"/>
          <c:showVal val="0"/>
          <c:showCatName val="0"/>
          <c:showSerName val="0"/>
          <c:showPercent val="0"/>
          <c:showBubbleSize val="0"/>
        </c:dLbls>
        <c:smooth val="0"/>
        <c:axId val="116931968"/>
        <c:axId val="102647296"/>
      </c:lineChart>
      <c:catAx>
        <c:axId val="116931968"/>
        <c:scaling>
          <c:orientation val="minMax"/>
        </c:scaling>
        <c:delete val="0"/>
        <c:axPos val="b"/>
        <c:title>
          <c:tx>
            <c:rich>
              <a:bodyPr/>
              <a:lstStyle/>
              <a:p>
                <a:pPr>
                  <a:defRPr sz="1000" b="0" i="0" u="none" strike="noStrike" baseline="0">
                    <a:solidFill>
                      <a:srgbClr val="333333"/>
                    </a:solidFill>
                    <a:latin typeface="Calibri"/>
                    <a:ea typeface="Calibri"/>
                    <a:cs typeface="Calibri"/>
                  </a:defRPr>
                </a:pPr>
                <a:r>
                  <a:rPr lang="en-US"/>
                  <a:t>Time (Month)</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02647296"/>
        <c:crosses val="autoZero"/>
        <c:auto val="1"/>
        <c:lblAlgn val="ctr"/>
        <c:lblOffset val="100"/>
        <c:noMultiLvlLbl val="0"/>
      </c:catAx>
      <c:valAx>
        <c:axId val="1026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33"/>
                    </a:solidFill>
                    <a:latin typeface="Calibri"/>
                    <a:ea typeface="Calibri"/>
                    <a:cs typeface="Calibri"/>
                  </a:defRPr>
                </a:pPr>
                <a:r>
                  <a:rPr lang="en-US"/>
                  <a:t>Interest ($)</a:t>
                </a:r>
              </a:p>
            </c:rich>
          </c:tx>
          <c:overlay val="0"/>
          <c:spPr>
            <a:noFill/>
            <a:ln w="25400">
              <a:noFill/>
            </a:ln>
          </c:spPr>
        </c:title>
        <c:numFmt formatCode="0.0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11693196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633" l="0.70000000000000062" r="0.70000000000000062" t="0.75000000000000633"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4</xdr:col>
      <xdr:colOff>457200</xdr:colOff>
      <xdr:row>42</xdr:row>
      <xdr:rowOff>152400</xdr:rowOff>
    </xdr:to>
    <xdr:graphicFrame macro="">
      <xdr:nvGraphicFramePr>
        <xdr:cNvPr id="7" name="Chart 6">
          <a:extLst>
            <a:ext uri="{FF2B5EF4-FFF2-40B4-BE49-F238E27FC236}">
              <a16:creationId xmlns:a16="http://schemas.microsoft.com/office/drawing/2014/main" id="{61B8D6EF-6586-4C03-9266-ED558FD8B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26</xdr:row>
      <xdr:rowOff>0</xdr:rowOff>
    </xdr:from>
    <xdr:to>
      <xdr:col>9</xdr:col>
      <xdr:colOff>457200</xdr:colOff>
      <xdr:row>42</xdr:row>
      <xdr:rowOff>152400</xdr:rowOff>
    </xdr:to>
    <xdr:graphicFrame macro="">
      <xdr:nvGraphicFramePr>
        <xdr:cNvPr id="8" name="Chart 7">
          <a:extLst>
            <a:ext uri="{FF2B5EF4-FFF2-40B4-BE49-F238E27FC236}">
              <a16:creationId xmlns:a16="http://schemas.microsoft.com/office/drawing/2014/main" id="{EFF8C35D-EF0C-4F36-ABC9-D8FCB59B55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13</xdr:row>
      <xdr:rowOff>0</xdr:rowOff>
    </xdr:from>
    <xdr:to>
      <xdr:col>4</xdr:col>
      <xdr:colOff>323850</xdr:colOff>
      <xdr:row>29</xdr:row>
      <xdr:rowOff>152400</xdr:rowOff>
    </xdr:to>
    <xdr:graphicFrame macro="">
      <xdr:nvGraphicFramePr>
        <xdr:cNvPr id="6" name="Chart 2">
          <a:extLst>
            <a:ext uri="{FF2B5EF4-FFF2-40B4-BE49-F238E27FC236}">
              <a16:creationId xmlns:a16="http://schemas.microsoft.com/office/drawing/2014/main" id="{958DF923-7CBF-4A8C-9792-CB2FC54F6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466725</xdr:colOff>
      <xdr:row>13</xdr:row>
      <xdr:rowOff>0</xdr:rowOff>
    </xdr:from>
    <xdr:to>
      <xdr:col>8</xdr:col>
      <xdr:colOff>895350</xdr:colOff>
      <xdr:row>29</xdr:row>
      <xdr:rowOff>152400</xdr:rowOff>
    </xdr:to>
    <xdr:graphicFrame macro="">
      <xdr:nvGraphicFramePr>
        <xdr:cNvPr id="7" name="Chart 1">
          <a:extLst>
            <a:ext uri="{FF2B5EF4-FFF2-40B4-BE49-F238E27FC236}">
              <a16:creationId xmlns:a16="http://schemas.microsoft.com/office/drawing/2014/main" id="{CD29F787-61B5-4274-A97E-BF95F237E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13</xdr:row>
      <xdr:rowOff>0</xdr:rowOff>
    </xdr:from>
    <xdr:to>
      <xdr:col>4</xdr:col>
      <xdr:colOff>323850</xdr:colOff>
      <xdr:row>29</xdr:row>
      <xdr:rowOff>152400</xdr:rowOff>
    </xdr:to>
    <xdr:graphicFrame macro="">
      <xdr:nvGraphicFramePr>
        <xdr:cNvPr id="2" name="Chart 2">
          <a:extLst>
            <a:ext uri="{FF2B5EF4-FFF2-40B4-BE49-F238E27FC236}">
              <a16:creationId xmlns:a16="http://schemas.microsoft.com/office/drawing/2014/main" id="{221ABDC5-A55C-47B9-ABDC-54F25245F7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466725</xdr:colOff>
      <xdr:row>13</xdr:row>
      <xdr:rowOff>0</xdr:rowOff>
    </xdr:from>
    <xdr:to>
      <xdr:col>8</xdr:col>
      <xdr:colOff>895350</xdr:colOff>
      <xdr:row>29</xdr:row>
      <xdr:rowOff>152400</xdr:rowOff>
    </xdr:to>
    <xdr:graphicFrame macro="">
      <xdr:nvGraphicFramePr>
        <xdr:cNvPr id="3" name="Chart 1">
          <a:extLst>
            <a:ext uri="{FF2B5EF4-FFF2-40B4-BE49-F238E27FC236}">
              <a16:creationId xmlns:a16="http://schemas.microsoft.com/office/drawing/2014/main" id="{2A1363C1-8B9D-449B-B297-EE5F43EC14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hyperlink" Target="http://stressproofyourmoney.com/" TargetMode="External"/><Relationship Id="rId1" Type="http://schemas.openxmlformats.org/officeDocument/2006/relationships/hyperlink" Target="mailto:jeremy@stressproofyourmone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F6B8-2DA5-45CC-A7F6-3DA08DA14482}">
  <sheetPr codeName="Sheet1"/>
  <dimension ref="A1:K430"/>
  <sheetViews>
    <sheetView tabSelected="1" workbookViewId="0">
      <selection activeCell="C3" sqref="C3"/>
    </sheetView>
  </sheetViews>
  <sheetFormatPr defaultColWidth="11.5703125" defaultRowHeight="12.75"/>
  <cols>
    <col min="1" max="12" width="15.42578125" style="84" customWidth="1"/>
    <col min="13" max="16384" width="11.5703125" style="84"/>
  </cols>
  <sheetData>
    <row r="1" spans="1:11">
      <c r="A1" s="82" t="s">
        <v>101</v>
      </c>
      <c r="B1" s="25"/>
      <c r="C1" s="25"/>
      <c r="D1" s="22"/>
      <c r="E1" s="83"/>
      <c r="F1" s="83"/>
      <c r="G1" s="83"/>
      <c r="H1" s="83"/>
      <c r="I1" s="83"/>
      <c r="J1" s="83"/>
      <c r="K1" s="83"/>
    </row>
    <row r="2" spans="1:11">
      <c r="A2" s="82"/>
      <c r="B2" s="25"/>
      <c r="C2" s="25"/>
      <c r="D2" s="25"/>
      <c r="E2" s="83"/>
      <c r="F2" s="83"/>
      <c r="G2" s="83"/>
      <c r="H2" s="83"/>
      <c r="I2" s="83"/>
      <c r="J2" s="83"/>
      <c r="K2" s="83"/>
    </row>
    <row r="3" spans="1:11">
      <c r="A3" s="104" t="s">
        <v>72</v>
      </c>
      <c r="B3" s="104"/>
      <c r="C3" s="74">
        <v>30</v>
      </c>
      <c r="D3" s="66" t="s">
        <v>100</v>
      </c>
    </row>
    <row r="4" spans="1:11">
      <c r="A4" s="85"/>
      <c r="B4" s="85"/>
      <c r="C4" s="66"/>
      <c r="D4" s="66"/>
    </row>
    <row r="5" spans="1:11">
      <c r="A5" s="101" t="s">
        <v>59</v>
      </c>
      <c r="B5" s="101"/>
      <c r="E5" s="101" t="s">
        <v>60</v>
      </c>
      <c r="F5" s="101"/>
    </row>
    <row r="6" spans="1:11" ht="12.75" customHeight="1">
      <c r="A6" s="102" t="s">
        <v>61</v>
      </c>
      <c r="B6" s="102"/>
      <c r="C6" s="71">
        <v>400000</v>
      </c>
      <c r="E6" s="102" t="s">
        <v>69</v>
      </c>
      <c r="F6" s="102"/>
      <c r="G6" s="71">
        <v>1800</v>
      </c>
    </row>
    <row r="7" spans="1:11">
      <c r="A7" s="102" t="s">
        <v>62</v>
      </c>
      <c r="B7" s="102"/>
      <c r="C7" s="71">
        <v>60000</v>
      </c>
      <c r="E7" s="102" t="s">
        <v>91</v>
      </c>
      <c r="F7" s="102"/>
      <c r="G7" s="71">
        <v>1000</v>
      </c>
    </row>
    <row r="8" spans="1:11">
      <c r="A8" s="105" t="s">
        <v>40</v>
      </c>
      <c r="B8" s="105"/>
      <c r="C8" s="12">
        <v>3.5</v>
      </c>
      <c r="E8" s="102" t="s">
        <v>89</v>
      </c>
      <c r="F8" s="102"/>
      <c r="G8" s="71">
        <v>2000</v>
      </c>
    </row>
    <row r="9" spans="1:11">
      <c r="A9" s="103" t="s">
        <v>4</v>
      </c>
      <c r="B9" s="103"/>
      <c r="C9" s="72">
        <v>0.05</v>
      </c>
      <c r="E9" s="102" t="s">
        <v>70</v>
      </c>
      <c r="F9" s="102"/>
      <c r="G9" s="73">
        <v>0.03</v>
      </c>
    </row>
    <row r="10" spans="1:11">
      <c r="A10" s="105" t="s">
        <v>24</v>
      </c>
      <c r="B10" s="105"/>
      <c r="C10" s="61">
        <v>30</v>
      </c>
      <c r="E10" s="102" t="s">
        <v>71</v>
      </c>
      <c r="F10" s="102"/>
      <c r="G10" s="73">
        <v>0.08</v>
      </c>
    </row>
    <row r="11" spans="1:11">
      <c r="A11" s="102" t="s">
        <v>63</v>
      </c>
      <c r="B11" s="102"/>
      <c r="C11" s="72">
        <v>1.2500000000000001E-2</v>
      </c>
      <c r="E11" s="86"/>
      <c r="F11" s="86"/>
      <c r="G11" s="86"/>
    </row>
    <row r="12" spans="1:11">
      <c r="A12" s="102" t="s">
        <v>86</v>
      </c>
      <c r="B12" s="102"/>
      <c r="C12" s="71">
        <v>2400</v>
      </c>
      <c r="E12" s="86"/>
      <c r="F12" s="86"/>
      <c r="G12" s="86"/>
    </row>
    <row r="13" spans="1:11">
      <c r="A13" s="102" t="s">
        <v>64</v>
      </c>
      <c r="B13" s="102"/>
      <c r="C13" s="71">
        <v>1200</v>
      </c>
      <c r="E13" s="86"/>
      <c r="F13" s="86"/>
      <c r="G13" s="86"/>
    </row>
    <row r="14" spans="1:11">
      <c r="A14" s="102" t="s">
        <v>65</v>
      </c>
      <c r="B14" s="102"/>
      <c r="C14" s="72">
        <v>0.04</v>
      </c>
      <c r="D14" s="49"/>
      <c r="E14" s="86"/>
      <c r="F14" s="86"/>
      <c r="G14" s="86"/>
    </row>
    <row r="15" spans="1:11">
      <c r="A15" s="102" t="s">
        <v>66</v>
      </c>
      <c r="B15" s="102"/>
      <c r="C15" s="73">
        <v>0.2</v>
      </c>
      <c r="E15" s="86"/>
      <c r="F15" s="86"/>
      <c r="G15" s="86"/>
    </row>
    <row r="16" spans="1:11">
      <c r="A16" s="102" t="s">
        <v>67</v>
      </c>
      <c r="B16" s="102"/>
      <c r="C16" s="73">
        <v>0.03</v>
      </c>
      <c r="E16" s="86"/>
      <c r="F16" s="86"/>
      <c r="G16" s="86"/>
    </row>
    <row r="17" spans="1:10">
      <c r="A17" s="102" t="s">
        <v>73</v>
      </c>
      <c r="B17" s="102"/>
      <c r="C17" s="73">
        <v>0.06</v>
      </c>
      <c r="E17" s="86"/>
      <c r="F17" s="86"/>
      <c r="G17" s="86"/>
    </row>
    <row r="18" spans="1:10">
      <c r="A18" s="102" t="s">
        <v>77</v>
      </c>
      <c r="B18" s="102"/>
      <c r="C18" s="50">
        <f>C6*C8/100</f>
        <v>14000</v>
      </c>
      <c r="E18" s="86"/>
      <c r="F18" s="86"/>
      <c r="G18" s="86"/>
    </row>
    <row r="19" spans="1:10">
      <c r="A19" s="102" t="s">
        <v>76</v>
      </c>
      <c r="B19" s="102"/>
      <c r="C19" s="50">
        <f>C6-C7</f>
        <v>340000</v>
      </c>
      <c r="E19" s="87"/>
      <c r="F19" s="87"/>
      <c r="G19" s="87"/>
    </row>
    <row r="20" spans="1:10">
      <c r="A20" s="102" t="s">
        <v>68</v>
      </c>
      <c r="B20" s="102"/>
      <c r="C20" s="50">
        <f>+(C6-C7)*(1-1/(1+C9/12))/(1-1/(1+C9/12)^(C10*12 +1))</f>
        <v>1815.4478018862396</v>
      </c>
      <c r="E20" s="87"/>
      <c r="F20" s="87"/>
      <c r="G20" s="87"/>
    </row>
    <row r="21" spans="1:10" s="86" customFormat="1">
      <c r="A21" s="84"/>
      <c r="B21" s="84"/>
      <c r="C21" s="88"/>
      <c r="D21" s="79"/>
    </row>
    <row r="22" spans="1:10" s="86" customFormat="1">
      <c r="A22" s="105" t="s">
        <v>74</v>
      </c>
      <c r="B22" s="105"/>
      <c r="C22" s="89">
        <f>C6*(1+C14/12)^(C3*12)</f>
        <v>1325399.2058427832</v>
      </c>
      <c r="D22" s="79"/>
    </row>
    <row r="23" spans="1:10" s="86" customFormat="1">
      <c r="A23" s="105" t="s">
        <v>75</v>
      </c>
      <c r="B23" s="105"/>
      <c r="C23" s="90">
        <f>IF(C3&gt;C10,0,CUMPRINC(C9/12,C10*12,C19,1,C3*12,0)+C19)</f>
        <v>5.8207660913467407E-11</v>
      </c>
      <c r="D23" s="79"/>
    </row>
    <row r="24" spans="1:10" s="86" customFormat="1">
      <c r="A24" s="105" t="s">
        <v>78</v>
      </c>
      <c r="B24" s="105"/>
      <c r="C24" s="89">
        <f>C22-C23</f>
        <v>1325399.2058427832</v>
      </c>
    </row>
    <row r="25" spans="1:10" s="86" customFormat="1"/>
    <row r="26" spans="1:10" s="86" customFormat="1">
      <c r="A26" s="102" t="s">
        <v>88</v>
      </c>
      <c r="B26" s="102"/>
      <c r="C26" s="90">
        <f>C7+C18</f>
        <v>74000</v>
      </c>
      <c r="E26" s="102" t="s">
        <v>90</v>
      </c>
      <c r="F26" s="102"/>
      <c r="G26" s="90">
        <f>G7+G8</f>
        <v>3000</v>
      </c>
    </row>
    <row r="27" spans="1:10" s="86" customFormat="1">
      <c r="A27" s="102" t="s">
        <v>95</v>
      </c>
      <c r="B27" s="102"/>
      <c r="C27" s="90">
        <f>SUM(I36:I395)</f>
        <v>996318.14220584976</v>
      </c>
      <c r="E27" s="102" t="s">
        <v>95</v>
      </c>
      <c r="F27" s="102"/>
      <c r="G27" s="90">
        <f>SUM(J36:J395)</f>
        <v>1048926.3922769136</v>
      </c>
    </row>
    <row r="28" spans="1:10" s="86" customFormat="1">
      <c r="A28" s="102" t="s">
        <v>79</v>
      </c>
      <c r="B28" s="102"/>
      <c r="C28" s="90">
        <f>C22*C17</f>
        <v>79523.952350566993</v>
      </c>
      <c r="E28" s="102" t="s">
        <v>93</v>
      </c>
      <c r="F28" s="102"/>
      <c r="G28" s="90">
        <f>(C26-G26)*(1+G10/12)^(12*C3)</f>
        <v>776436.80570064904</v>
      </c>
    </row>
    <row r="29" spans="1:10" s="86" customFormat="1">
      <c r="A29" s="106" t="s">
        <v>99</v>
      </c>
      <c r="B29" s="106"/>
      <c r="C29" s="90">
        <f>C24-C28</f>
        <v>1245875.2534922161</v>
      </c>
      <c r="E29" s="102" t="s">
        <v>98</v>
      </c>
      <c r="F29" s="102"/>
      <c r="G29" s="90">
        <f>IF(VLOOKUP(C3*12,A36:K395,11,FALSE)&lt;0,0,VLOOKUP(C3*12,A36:K395,11,FALSE))</f>
        <v>219327.19837904166</v>
      </c>
      <c r="I29" s="91"/>
    </row>
    <row r="30" spans="1:10" s="86" customFormat="1">
      <c r="A30" s="102" t="s">
        <v>92</v>
      </c>
      <c r="B30" s="102"/>
      <c r="C30" s="92">
        <f>C29-C27-C26</f>
        <v>175557.11128636636</v>
      </c>
      <c r="E30" s="102" t="s">
        <v>92</v>
      </c>
      <c r="F30" s="102"/>
      <c r="G30" s="92">
        <f>G28+G29-G27-G26</f>
        <v>-56162.388197222957</v>
      </c>
    </row>
    <row r="31" spans="1:10" s="86" customFormat="1">
      <c r="J31" s="93"/>
    </row>
    <row r="32" spans="1:10">
      <c r="A32" s="100"/>
      <c r="B32" s="100"/>
      <c r="C32" s="100"/>
      <c r="D32" s="100"/>
      <c r="E32" s="100"/>
      <c r="F32" s="100"/>
      <c r="G32" s="100"/>
    </row>
    <row r="33" spans="1:11" ht="13.5" thickBot="1"/>
    <row r="34" spans="1:11" ht="25.5">
      <c r="A34" s="68" t="s">
        <v>0</v>
      </c>
      <c r="B34" s="69" t="s">
        <v>83</v>
      </c>
      <c r="C34" s="69" t="s">
        <v>85</v>
      </c>
      <c r="D34" s="69" t="s">
        <v>80</v>
      </c>
      <c r="E34" s="69" t="s">
        <v>81</v>
      </c>
      <c r="F34" s="67" t="s">
        <v>82</v>
      </c>
      <c r="G34" s="67" t="s">
        <v>87</v>
      </c>
      <c r="H34" s="67" t="s">
        <v>84</v>
      </c>
      <c r="I34" s="67" t="s">
        <v>96</v>
      </c>
      <c r="J34" s="67" t="s">
        <v>97</v>
      </c>
      <c r="K34" s="70" t="s">
        <v>94</v>
      </c>
    </row>
    <row r="35" spans="1:11" ht="13.5" thickBot="1">
      <c r="A35" s="80">
        <v>0</v>
      </c>
      <c r="B35" s="37">
        <f>C6</f>
        <v>400000</v>
      </c>
      <c r="C35" s="37"/>
      <c r="D35" s="37"/>
      <c r="E35" s="37"/>
      <c r="F35" s="37"/>
      <c r="G35" s="81"/>
      <c r="H35" s="37"/>
      <c r="I35" s="37"/>
      <c r="J35" s="37"/>
      <c r="K35" s="38"/>
    </row>
    <row r="36" spans="1:11">
      <c r="A36" s="94">
        <f>IF(A35=$C$3*12,"",IF(A35="","",A35+1))</f>
        <v>1</v>
      </c>
      <c r="B36" s="32">
        <f>C6*(1+$C$14/12)</f>
        <v>401333.33333333337</v>
      </c>
      <c r="C36" s="32">
        <f>-CUMIPMT($C$9/12,$C$10*12,$C$19,A36,A36,0)</f>
        <v>1416.6666666666667</v>
      </c>
      <c r="D36" s="32">
        <f>$C$20</f>
        <v>1815.4478018862396</v>
      </c>
      <c r="E36" s="32">
        <f>C6*$C$11/12</f>
        <v>416.66666666666669</v>
      </c>
      <c r="F36" s="32">
        <f>C13/12</f>
        <v>100</v>
      </c>
      <c r="G36" s="32">
        <f>C12/12</f>
        <v>200</v>
      </c>
      <c r="H36" s="32">
        <f>(E36+C36)*$C$15</f>
        <v>366.66666666666674</v>
      </c>
      <c r="I36" s="32">
        <f>SUM(D36:G36)-H36</f>
        <v>2165.4478018862392</v>
      </c>
      <c r="J36" s="32">
        <f>G6</f>
        <v>1800</v>
      </c>
      <c r="K36" s="33">
        <f>IF((I36-J36)*(1+$G$10/12)&lt;0,0,(I36-J36)*(1+$G$10/12))</f>
        <v>367.88412056548077</v>
      </c>
    </row>
    <row r="37" spans="1:11">
      <c r="A37" s="95">
        <f>IF(A36=$C$3*12,"",IF(A36="","",A36+1))</f>
        <v>2</v>
      </c>
      <c r="B37" s="42">
        <f>IF(A37="","",B36*(1+$C$14/12))</f>
        <v>402671.11111111118</v>
      </c>
      <c r="C37" s="42">
        <f t="shared" ref="C37:C100" si="0">IF(A37="","",IF(A37&gt;$C$10*12,0,-CUMIPMT($C$9/12,$C$10*12,$C$19,A37,A37,0)))</f>
        <v>1414.9644714517726</v>
      </c>
      <c r="D37" s="42">
        <f t="shared" ref="D37:D100" si="1">IF(A37="","",IF(C37=0,0,$C$20))</f>
        <v>1815.4478018862396</v>
      </c>
      <c r="E37" s="42">
        <f>IF(A37="","",B36*$C$11/12)</f>
        <v>418.05555555555566</v>
      </c>
      <c r="F37" s="96">
        <f>IF(A37="","",F36*(1+$C$16/12))</f>
        <v>100.25</v>
      </c>
      <c r="G37" s="96">
        <f>IF(A37="","",G36*(1+$C$16/12))</f>
        <v>200.5</v>
      </c>
      <c r="H37" s="42">
        <f>IF(A37="","",(E37+C37)*$C$15)</f>
        <v>366.60400540146566</v>
      </c>
      <c r="I37" s="42">
        <f>IF(A37="","",SUM(D37:G37)-H37)</f>
        <v>2167.6493520403296</v>
      </c>
      <c r="J37" s="42">
        <f>IF(A37="","",J36*(1+$G$9/12))</f>
        <v>1804.5</v>
      </c>
      <c r="K37" s="43">
        <f t="shared" ref="K37:K100" si="2">IF(A37="","",IF(I37-J37&lt;0,(K36)*(1+$G$10/12),(K36+I37-J37)*(1+$G$10/12)))</f>
        <v>735.90702908984906</v>
      </c>
    </row>
    <row r="38" spans="1:11">
      <c r="A38" s="95">
        <f t="shared" ref="A38:A101" si="3">IF(A37=$C$3*12,"",IF(A37="","",A37+1))</f>
        <v>3</v>
      </c>
      <c r="B38" s="42">
        <f t="shared" ref="B38:B101" si="4">IF(A38="","",B37*(1+$C$14/12))</f>
        <v>404013.34814814827</v>
      </c>
      <c r="C38" s="42">
        <f t="shared" si="0"/>
        <v>1413.2551837568162</v>
      </c>
      <c r="D38" s="42">
        <f t="shared" si="1"/>
        <v>1815.4478018862396</v>
      </c>
      <c r="E38" s="42">
        <f t="shared" ref="E38:E101" si="5">IF(A38="","",B37*$C$11/12)</f>
        <v>419.44907407407419</v>
      </c>
      <c r="F38" s="96">
        <f t="shared" ref="F38:F101" si="6">IF(A38="","",F37*(1+$C$16/12))</f>
        <v>100.500625</v>
      </c>
      <c r="G38" s="96">
        <f t="shared" ref="G38:G101" si="7">IF(A38="","",G37*(1+$C$16/12))</f>
        <v>201.00125</v>
      </c>
      <c r="H38" s="42">
        <f t="shared" ref="H38:H101" si="8">IF(A38="","",(E38+C38)*$C$15)</f>
        <v>366.54085156617811</v>
      </c>
      <c r="I38" s="42">
        <f t="shared" ref="I38:I101" si="9">IF(A38="","",SUM(D38:G38)-H38)</f>
        <v>2169.857899394136</v>
      </c>
      <c r="J38" s="42">
        <f t="shared" ref="J38:J101" si="10">IF(A38="","",J37*(1+$G$9/12))</f>
        <v>1809.0112499999998</v>
      </c>
      <c r="K38" s="43">
        <f t="shared" si="2"/>
        <v>1104.0653696738782</v>
      </c>
    </row>
    <row r="39" spans="1:11">
      <c r="A39" s="95">
        <f t="shared" si="3"/>
        <v>4</v>
      </c>
      <c r="B39" s="42">
        <f t="shared" si="4"/>
        <v>405360.05930864211</v>
      </c>
      <c r="C39" s="42">
        <f t="shared" si="0"/>
        <v>1411.5387740297977</v>
      </c>
      <c r="D39" s="42">
        <f t="shared" si="1"/>
        <v>1815.4478018862396</v>
      </c>
      <c r="E39" s="42">
        <f t="shared" si="5"/>
        <v>420.84723765432113</v>
      </c>
      <c r="F39" s="96">
        <f t="shared" si="6"/>
        <v>100.75187656249999</v>
      </c>
      <c r="G39" s="96">
        <f t="shared" si="7"/>
        <v>201.50375312499997</v>
      </c>
      <c r="H39" s="42">
        <f t="shared" si="8"/>
        <v>366.47720233682378</v>
      </c>
      <c r="I39" s="42">
        <f t="shared" si="9"/>
        <v>2172.0734668912369</v>
      </c>
      <c r="J39" s="42">
        <f t="shared" si="10"/>
        <v>1813.5337781249998</v>
      </c>
      <c r="K39" s="43">
        <f t="shared" si="2"/>
        <v>1472.355758829716</v>
      </c>
    </row>
    <row r="40" spans="1:11">
      <c r="A40" s="95">
        <f t="shared" si="3"/>
        <v>5</v>
      </c>
      <c r="B40" s="42">
        <f t="shared" si="4"/>
        <v>406711.25950633764</v>
      </c>
      <c r="C40" s="42">
        <f t="shared" si="0"/>
        <v>1409.815212595583</v>
      </c>
      <c r="D40" s="42">
        <f t="shared" si="1"/>
        <v>1815.4478018862396</v>
      </c>
      <c r="E40" s="42">
        <f t="shared" si="5"/>
        <v>422.25006177983556</v>
      </c>
      <c r="F40" s="96">
        <f t="shared" si="6"/>
        <v>101.00375625390623</v>
      </c>
      <c r="G40" s="96">
        <f t="shared" si="7"/>
        <v>202.00751250781246</v>
      </c>
      <c r="H40" s="42">
        <f t="shared" si="8"/>
        <v>366.41305487508373</v>
      </c>
      <c r="I40" s="42">
        <f t="shared" si="9"/>
        <v>2174.2960775527104</v>
      </c>
      <c r="J40" s="42">
        <f t="shared" si="10"/>
        <v>1818.0676125703121</v>
      </c>
      <c r="K40" s="43">
        <f t="shared" si="2"/>
        <v>1840.7747853041947</v>
      </c>
    </row>
    <row r="41" spans="1:11">
      <c r="A41" s="95">
        <f t="shared" si="3"/>
        <v>6</v>
      </c>
      <c r="B41" s="42">
        <f t="shared" si="4"/>
        <v>408066.96370469214</v>
      </c>
      <c r="C41" s="42">
        <f t="shared" si="0"/>
        <v>1408.0844696553927</v>
      </c>
      <c r="D41" s="42">
        <f t="shared" si="1"/>
        <v>1815.4478018862396</v>
      </c>
      <c r="E41" s="42">
        <f t="shared" si="5"/>
        <v>423.65756198576838</v>
      </c>
      <c r="F41" s="96">
        <f t="shared" si="6"/>
        <v>101.25626564454099</v>
      </c>
      <c r="G41" s="96">
        <f t="shared" si="7"/>
        <v>202.51253128908198</v>
      </c>
      <c r="H41" s="42">
        <f t="shared" si="8"/>
        <v>366.34840632823222</v>
      </c>
      <c r="I41" s="42">
        <f t="shared" si="9"/>
        <v>2176.525754477399</v>
      </c>
      <c r="J41" s="42">
        <f t="shared" si="10"/>
        <v>1822.6127816017379</v>
      </c>
      <c r="K41" s="43">
        <f t="shared" si="2"/>
        <v>2209.3190099010549</v>
      </c>
    </row>
    <row r="42" spans="1:11">
      <c r="A42" s="95">
        <f t="shared" si="3"/>
        <v>7</v>
      </c>
      <c r="B42" s="42">
        <f t="shared" si="4"/>
        <v>409427.18691704114</v>
      </c>
      <c r="C42" s="42">
        <f t="shared" si="0"/>
        <v>1406.346515286285</v>
      </c>
      <c r="D42" s="42">
        <f t="shared" si="1"/>
        <v>1815.4478018862396</v>
      </c>
      <c r="E42" s="42">
        <f t="shared" si="5"/>
        <v>425.06975385905434</v>
      </c>
      <c r="F42" s="96">
        <f t="shared" si="6"/>
        <v>101.50940630865233</v>
      </c>
      <c r="G42" s="96">
        <f t="shared" si="7"/>
        <v>203.01881261730466</v>
      </c>
      <c r="H42" s="42">
        <f t="shared" si="8"/>
        <v>366.28325382906792</v>
      </c>
      <c r="I42" s="42">
        <f t="shared" si="9"/>
        <v>2178.7625208421832</v>
      </c>
      <c r="J42" s="42">
        <f t="shared" si="10"/>
        <v>1827.1693135557421</v>
      </c>
      <c r="K42" s="43">
        <f t="shared" si="2"/>
        <v>2577.9849653020797</v>
      </c>
    </row>
    <row r="43" spans="1:11">
      <c r="A43" s="95">
        <f t="shared" si="3"/>
        <v>8</v>
      </c>
      <c r="B43" s="42">
        <f t="shared" si="4"/>
        <v>410791.94420676463</v>
      </c>
      <c r="C43" s="42">
        <f t="shared" si="0"/>
        <v>1404.6013194406391</v>
      </c>
      <c r="D43" s="42">
        <f t="shared" si="1"/>
        <v>1815.4478018862396</v>
      </c>
      <c r="E43" s="42">
        <f t="shared" si="5"/>
        <v>426.48665303858456</v>
      </c>
      <c r="F43" s="96">
        <f t="shared" si="6"/>
        <v>101.76317982442396</v>
      </c>
      <c r="G43" s="96">
        <f t="shared" si="7"/>
        <v>203.52635964884792</v>
      </c>
      <c r="H43" s="42">
        <f t="shared" si="8"/>
        <v>366.21759449584476</v>
      </c>
      <c r="I43" s="42">
        <f t="shared" si="9"/>
        <v>2181.0063999022514</v>
      </c>
      <c r="J43" s="42">
        <f t="shared" si="10"/>
        <v>1831.7372368396314</v>
      </c>
      <c r="K43" s="43">
        <f t="shared" si="2"/>
        <v>2946.7691558871302</v>
      </c>
    </row>
    <row r="44" spans="1:11">
      <c r="A44" s="95">
        <f t="shared" si="3"/>
        <v>9</v>
      </c>
      <c r="B44" s="42">
        <f t="shared" si="4"/>
        <v>412161.2506874539</v>
      </c>
      <c r="C44" s="42">
        <f t="shared" si="0"/>
        <v>1402.8488519456364</v>
      </c>
      <c r="D44" s="42">
        <f t="shared" si="1"/>
        <v>1815.4478018862396</v>
      </c>
      <c r="E44" s="42">
        <f t="shared" si="5"/>
        <v>427.90827521537989</v>
      </c>
      <c r="F44" s="96">
        <f t="shared" si="6"/>
        <v>102.01758777398501</v>
      </c>
      <c r="G44" s="96">
        <f t="shared" si="7"/>
        <v>204.03517554797003</v>
      </c>
      <c r="H44" s="42">
        <f t="shared" si="8"/>
        <v>366.15142543220327</v>
      </c>
      <c r="I44" s="42">
        <f t="shared" si="9"/>
        <v>2183.2574149913712</v>
      </c>
      <c r="J44" s="42">
        <f t="shared" si="10"/>
        <v>1836.3165799317303</v>
      </c>
      <c r="K44" s="43">
        <f t="shared" si="2"/>
        <v>3315.6680575530822</v>
      </c>
    </row>
    <row r="45" spans="1:11">
      <c r="A45" s="95">
        <f t="shared" si="3"/>
        <v>10</v>
      </c>
      <c r="B45" s="42">
        <f t="shared" si="4"/>
        <v>413535.12152307876</v>
      </c>
      <c r="C45" s="42">
        <f t="shared" si="0"/>
        <v>1401.0890825027382</v>
      </c>
      <c r="D45" s="42">
        <f t="shared" si="1"/>
        <v>1815.4478018862396</v>
      </c>
      <c r="E45" s="42">
        <f t="shared" si="5"/>
        <v>429.3346361327645</v>
      </c>
      <c r="F45" s="96">
        <f t="shared" si="6"/>
        <v>102.27263174341996</v>
      </c>
      <c r="G45" s="96">
        <f t="shared" si="7"/>
        <v>204.54526348683993</v>
      </c>
      <c r="H45" s="42">
        <f t="shared" si="8"/>
        <v>366.08474372710054</v>
      </c>
      <c r="I45" s="42">
        <f t="shared" si="9"/>
        <v>2185.5155895221633</v>
      </c>
      <c r="J45" s="42">
        <f t="shared" si="10"/>
        <v>1840.9073713815596</v>
      </c>
      <c r="K45" s="43">
        <f t="shared" si="2"/>
        <v>3684.6781175316441</v>
      </c>
    </row>
    <row r="46" spans="1:11">
      <c r="A46" s="95">
        <f t="shared" si="3"/>
        <v>11</v>
      </c>
      <c r="B46" s="42">
        <f t="shared" si="4"/>
        <v>414913.57192815572</v>
      </c>
      <c r="C46" s="42">
        <f t="shared" si="0"/>
        <v>1399.3219806871607</v>
      </c>
      <c r="D46" s="42">
        <f t="shared" si="1"/>
        <v>1815.4478018862396</v>
      </c>
      <c r="E46" s="42">
        <f t="shared" si="5"/>
        <v>430.76575158654038</v>
      </c>
      <c r="F46" s="96">
        <f t="shared" si="6"/>
        <v>102.52831332277852</v>
      </c>
      <c r="G46" s="96">
        <f t="shared" si="7"/>
        <v>205.05662664555703</v>
      </c>
      <c r="H46" s="42">
        <f t="shared" si="8"/>
        <v>366.01754645474023</v>
      </c>
      <c r="I46" s="42">
        <f t="shared" si="9"/>
        <v>2187.7809469863755</v>
      </c>
      <c r="J46" s="42">
        <f t="shared" si="10"/>
        <v>1845.5096398100134</v>
      </c>
      <c r="K46" s="43">
        <f t="shared" si="2"/>
        <v>4053.7957542060594</v>
      </c>
    </row>
    <row r="47" spans="1:11" ht="13.5" thickBot="1">
      <c r="A47" s="80">
        <f t="shared" si="3"/>
        <v>12</v>
      </c>
      <c r="B47" s="37">
        <f t="shared" si="4"/>
        <v>416296.61716791627</v>
      </c>
      <c r="C47" s="37">
        <f t="shared" si="0"/>
        <v>1397.5475159473519</v>
      </c>
      <c r="D47" s="37">
        <f t="shared" si="1"/>
        <v>1815.4478018862396</v>
      </c>
      <c r="E47" s="37">
        <f t="shared" si="5"/>
        <v>432.20163742516223</v>
      </c>
      <c r="F47" s="97">
        <f t="shared" si="6"/>
        <v>102.78463410608546</v>
      </c>
      <c r="G47" s="97">
        <f t="shared" si="7"/>
        <v>205.56926821217093</v>
      </c>
      <c r="H47" s="37">
        <f t="shared" si="8"/>
        <v>365.94983067450289</v>
      </c>
      <c r="I47" s="37">
        <f t="shared" si="9"/>
        <v>2190.0535109551547</v>
      </c>
      <c r="J47" s="37">
        <f t="shared" si="10"/>
        <v>1850.1234139095384</v>
      </c>
      <c r="K47" s="38">
        <f t="shared" si="2"/>
        <v>4423.0173569266863</v>
      </c>
    </row>
    <row r="48" spans="1:11">
      <c r="A48" s="94">
        <f t="shared" si="3"/>
        <v>13</v>
      </c>
      <c r="B48" s="32">
        <f t="shared" si="4"/>
        <v>417684.27255847602</v>
      </c>
      <c r="C48" s="32">
        <f t="shared" si="0"/>
        <v>1395.7656576044608</v>
      </c>
      <c r="D48" s="32">
        <f t="shared" si="1"/>
        <v>1815.4478018862396</v>
      </c>
      <c r="E48" s="32">
        <f t="shared" si="5"/>
        <v>433.6423095499128</v>
      </c>
      <c r="F48" s="98">
        <f t="shared" si="6"/>
        <v>103.04159569135066</v>
      </c>
      <c r="G48" s="98">
        <f t="shared" si="7"/>
        <v>206.08319138270133</v>
      </c>
      <c r="H48" s="32">
        <f t="shared" si="8"/>
        <v>365.88159343087477</v>
      </c>
      <c r="I48" s="32">
        <f t="shared" si="9"/>
        <v>2192.3333050793299</v>
      </c>
      <c r="J48" s="32">
        <f t="shared" si="10"/>
        <v>1854.7487224443121</v>
      </c>
      <c r="K48" s="33">
        <f t="shared" si="2"/>
        <v>4792.3392858254483</v>
      </c>
    </row>
    <row r="49" spans="1:11">
      <c r="A49" s="95">
        <f t="shared" si="3"/>
        <v>14</v>
      </c>
      <c r="B49" s="42">
        <f t="shared" si="4"/>
        <v>419076.55346700433</v>
      </c>
      <c r="C49" s="42">
        <f t="shared" si="0"/>
        <v>1393.9763748518073</v>
      </c>
      <c r="D49" s="42">
        <f t="shared" si="1"/>
        <v>1815.4478018862396</v>
      </c>
      <c r="E49" s="42">
        <f t="shared" si="5"/>
        <v>435.08778391507923</v>
      </c>
      <c r="F49" s="96">
        <f t="shared" si="6"/>
        <v>103.29919968057904</v>
      </c>
      <c r="G49" s="96">
        <f t="shared" si="7"/>
        <v>206.59839936115807</v>
      </c>
      <c r="H49" s="42">
        <f t="shared" si="8"/>
        <v>365.81283175337734</v>
      </c>
      <c r="I49" s="42">
        <f t="shared" si="9"/>
        <v>2194.6203530896787</v>
      </c>
      <c r="J49" s="42">
        <f t="shared" si="10"/>
        <v>1859.3855942504229</v>
      </c>
      <c r="K49" s="43">
        <f t="shared" si="2"/>
        <v>5161.7578716291346</v>
      </c>
    </row>
    <row r="50" spans="1:11">
      <c r="A50" s="95">
        <f t="shared" si="3"/>
        <v>15</v>
      </c>
      <c r="B50" s="42">
        <f t="shared" si="4"/>
        <v>420473.47531189438</v>
      </c>
      <c r="C50" s="42">
        <f t="shared" si="0"/>
        <v>1392.1796367543513</v>
      </c>
      <c r="D50" s="42">
        <f t="shared" si="1"/>
        <v>1815.4478018862396</v>
      </c>
      <c r="E50" s="42">
        <f t="shared" si="5"/>
        <v>436.53807652812952</v>
      </c>
      <c r="F50" s="96">
        <f t="shared" si="6"/>
        <v>103.55744767978048</v>
      </c>
      <c r="G50" s="96">
        <f t="shared" si="7"/>
        <v>207.11489535956096</v>
      </c>
      <c r="H50" s="42">
        <f t="shared" si="8"/>
        <v>365.74354265649617</v>
      </c>
      <c r="I50" s="42">
        <f t="shared" si="9"/>
        <v>2196.9146787972145</v>
      </c>
      <c r="J50" s="42">
        <f t="shared" si="10"/>
        <v>1864.0340582360488</v>
      </c>
      <c r="K50" s="43">
        <f t="shared" si="2"/>
        <v>5531.2694154715682</v>
      </c>
    </row>
    <row r="51" spans="1:11">
      <c r="A51" s="95">
        <f t="shared" si="3"/>
        <v>16</v>
      </c>
      <c r="B51" s="42">
        <f t="shared" si="4"/>
        <v>421875.05356293404</v>
      </c>
      <c r="C51" s="42">
        <f t="shared" si="0"/>
        <v>1390.3754122481557</v>
      </c>
      <c r="D51" s="42">
        <f t="shared" si="1"/>
        <v>1815.4478018862396</v>
      </c>
      <c r="E51" s="42">
        <f t="shared" si="5"/>
        <v>437.99320344989002</v>
      </c>
      <c r="F51" s="96">
        <f t="shared" si="6"/>
        <v>103.81634129897992</v>
      </c>
      <c r="G51" s="96">
        <f t="shared" si="7"/>
        <v>207.63268259795984</v>
      </c>
      <c r="H51" s="42">
        <f t="shared" si="8"/>
        <v>365.67372313960914</v>
      </c>
      <c r="I51" s="42">
        <f t="shared" si="9"/>
        <v>2199.2163060934604</v>
      </c>
      <c r="J51" s="42">
        <f t="shared" si="10"/>
        <v>1868.6941433816389</v>
      </c>
      <c r="K51" s="43">
        <f t="shared" si="2"/>
        <v>5900.8701887046109</v>
      </c>
    </row>
    <row r="52" spans="1:11">
      <c r="A52" s="95">
        <f t="shared" si="3"/>
        <v>17</v>
      </c>
      <c r="B52" s="42">
        <f t="shared" si="4"/>
        <v>423281.3037414772</v>
      </c>
      <c r="C52" s="42">
        <f t="shared" si="0"/>
        <v>1388.563670139851</v>
      </c>
      <c r="D52" s="42">
        <f t="shared" si="1"/>
        <v>1815.4478018862396</v>
      </c>
      <c r="E52" s="42">
        <f t="shared" si="5"/>
        <v>439.45318079472298</v>
      </c>
      <c r="F52" s="96">
        <f t="shared" si="6"/>
        <v>104.07588215222736</v>
      </c>
      <c r="G52" s="96">
        <f t="shared" si="7"/>
        <v>208.15176430445473</v>
      </c>
      <c r="H52" s="42">
        <f t="shared" si="8"/>
        <v>365.60337018691484</v>
      </c>
      <c r="I52" s="42">
        <f t="shared" si="9"/>
        <v>2201.5252589507299</v>
      </c>
      <c r="J52" s="42">
        <f t="shared" si="10"/>
        <v>1873.365878740093</v>
      </c>
      <c r="K52" s="43">
        <f t="shared" si="2"/>
        <v>6270.5564327080156</v>
      </c>
    </row>
    <row r="53" spans="1:11">
      <c r="A53" s="95">
        <f t="shared" si="3"/>
        <v>18</v>
      </c>
      <c r="B53" s="42">
        <f t="shared" si="4"/>
        <v>424692.24142061546</v>
      </c>
      <c r="C53" s="42">
        <f t="shared" si="0"/>
        <v>1386.744379106095</v>
      </c>
      <c r="D53" s="42">
        <f t="shared" si="1"/>
        <v>1815.4478018862396</v>
      </c>
      <c r="E53" s="42">
        <f t="shared" si="5"/>
        <v>440.91802473070544</v>
      </c>
      <c r="F53" s="96">
        <f t="shared" si="6"/>
        <v>104.33607185760793</v>
      </c>
      <c r="G53" s="96">
        <f t="shared" si="7"/>
        <v>208.67214371521587</v>
      </c>
      <c r="H53" s="42">
        <f t="shared" si="8"/>
        <v>365.53248076736008</v>
      </c>
      <c r="I53" s="42">
        <f t="shared" si="9"/>
        <v>2203.8415614224086</v>
      </c>
      <c r="J53" s="42">
        <f t="shared" si="10"/>
        <v>1878.0492934369431</v>
      </c>
      <c r="K53" s="43">
        <f t="shared" si="2"/>
        <v>6640.3243586981034</v>
      </c>
    </row>
    <row r="54" spans="1:11">
      <c r="A54" s="95">
        <f t="shared" si="3"/>
        <v>19</v>
      </c>
      <c r="B54" s="42">
        <f t="shared" si="4"/>
        <v>426107.88222535088</v>
      </c>
      <c r="C54" s="42">
        <f t="shared" si="0"/>
        <v>1384.9175076930319</v>
      </c>
      <c r="D54" s="42">
        <f t="shared" si="1"/>
        <v>1815.4478018862396</v>
      </c>
      <c r="E54" s="42">
        <f t="shared" si="5"/>
        <v>442.38775147980778</v>
      </c>
      <c r="F54" s="96">
        <f t="shared" si="6"/>
        <v>104.59691203725195</v>
      </c>
      <c r="G54" s="96">
        <f t="shared" si="7"/>
        <v>209.19382407450391</v>
      </c>
      <c r="H54" s="42">
        <f t="shared" si="8"/>
        <v>365.46105183456797</v>
      </c>
      <c r="I54" s="42">
        <f t="shared" si="9"/>
        <v>2206.1652376432353</v>
      </c>
      <c r="J54" s="42">
        <f t="shared" si="10"/>
        <v>1882.7444166705354</v>
      </c>
      <c r="K54" s="43">
        <f t="shared" si="2"/>
        <v>7010.1701475352747</v>
      </c>
    </row>
    <row r="55" spans="1:11">
      <c r="A55" s="95">
        <f t="shared" si="3"/>
        <v>20</v>
      </c>
      <c r="B55" s="42">
        <f t="shared" si="4"/>
        <v>427528.24183276878</v>
      </c>
      <c r="C55" s="42">
        <f t="shared" si="0"/>
        <v>1383.0830243157475</v>
      </c>
      <c r="D55" s="42">
        <f t="shared" si="1"/>
        <v>1815.4478018862396</v>
      </c>
      <c r="E55" s="42">
        <f t="shared" si="5"/>
        <v>443.86237731807387</v>
      </c>
      <c r="F55" s="96">
        <f t="shared" si="6"/>
        <v>104.85840431734508</v>
      </c>
      <c r="G55" s="96">
        <f t="shared" si="7"/>
        <v>209.71680863469015</v>
      </c>
      <c r="H55" s="42">
        <f t="shared" si="8"/>
        <v>365.38908032676432</v>
      </c>
      <c r="I55" s="42">
        <f t="shared" si="9"/>
        <v>2208.4963118295846</v>
      </c>
      <c r="J55" s="42">
        <f t="shared" si="10"/>
        <v>1887.4512777122118</v>
      </c>
      <c r="K55" s="43">
        <f t="shared" si="2"/>
        <v>7380.089949530332</v>
      </c>
    </row>
    <row r="56" spans="1:11">
      <c r="A56" s="95">
        <f t="shared" si="3"/>
        <v>21</v>
      </c>
      <c r="B56" s="42">
        <f t="shared" si="4"/>
        <v>428953.33597221138</v>
      </c>
      <c r="C56" s="42">
        <f t="shared" si="0"/>
        <v>1381.2408972577246</v>
      </c>
      <c r="D56" s="42">
        <f t="shared" si="1"/>
        <v>1815.4478018862396</v>
      </c>
      <c r="E56" s="42">
        <f t="shared" si="5"/>
        <v>445.34191857580089</v>
      </c>
      <c r="F56" s="96">
        <f t="shared" si="6"/>
        <v>105.12055032813844</v>
      </c>
      <c r="G56" s="96">
        <f t="shared" si="7"/>
        <v>210.24110065627687</v>
      </c>
      <c r="H56" s="42">
        <f t="shared" si="8"/>
        <v>365.31656316670512</v>
      </c>
      <c r="I56" s="42">
        <f t="shared" si="9"/>
        <v>2210.8348082797506</v>
      </c>
      <c r="J56" s="42">
        <f t="shared" si="10"/>
        <v>1892.1699059064922</v>
      </c>
      <c r="K56" s="43">
        <f t="shared" si="2"/>
        <v>7750.0798842496133</v>
      </c>
    </row>
    <row r="57" spans="1:11">
      <c r="A57" s="95">
        <f t="shared" si="3"/>
        <v>22</v>
      </c>
      <c r="B57" s="42">
        <f t="shared" si="4"/>
        <v>430383.18042545213</v>
      </c>
      <c r="C57" s="42">
        <f t="shared" si="0"/>
        <v>1379.3910946702931</v>
      </c>
      <c r="D57" s="42">
        <f t="shared" si="1"/>
        <v>1815.4478018862396</v>
      </c>
      <c r="E57" s="42">
        <f t="shared" si="5"/>
        <v>446.82639163772023</v>
      </c>
      <c r="F57" s="96">
        <f t="shared" si="6"/>
        <v>105.38335170395878</v>
      </c>
      <c r="G57" s="96">
        <f t="shared" si="7"/>
        <v>210.76670340791756</v>
      </c>
      <c r="H57" s="42">
        <f t="shared" si="8"/>
        <v>365.24349726160267</v>
      </c>
      <c r="I57" s="42">
        <f t="shared" si="9"/>
        <v>2213.1807513742342</v>
      </c>
      <c r="J57" s="42">
        <f t="shared" si="10"/>
        <v>1896.9003306712584</v>
      </c>
      <c r="K57" s="43">
        <f t="shared" si="2"/>
        <v>8120.1360403189383</v>
      </c>
    </row>
    <row r="58" spans="1:11">
      <c r="A58" s="95">
        <f t="shared" si="3"/>
        <v>23</v>
      </c>
      <c r="B58" s="42">
        <f t="shared" si="4"/>
        <v>431817.79102687031</v>
      </c>
      <c r="C58" s="42">
        <f t="shared" si="0"/>
        <v>1377.5335845720806</v>
      </c>
      <c r="D58" s="42">
        <f t="shared" si="1"/>
        <v>1815.4478018862396</v>
      </c>
      <c r="E58" s="42">
        <f t="shared" si="5"/>
        <v>448.31581294317931</v>
      </c>
      <c r="F58" s="96">
        <f t="shared" si="6"/>
        <v>105.64681008321867</v>
      </c>
      <c r="G58" s="96">
        <f t="shared" si="7"/>
        <v>211.29362016643734</v>
      </c>
      <c r="H58" s="42">
        <f t="shared" si="8"/>
        <v>365.16987950305202</v>
      </c>
      <c r="I58" s="42">
        <f t="shared" si="9"/>
        <v>2215.534165576023</v>
      </c>
      <c r="J58" s="42">
        <f t="shared" si="10"/>
        <v>1901.6425814979364</v>
      </c>
      <c r="K58" s="43">
        <f t="shared" si="2"/>
        <v>8490.2544752263384</v>
      </c>
    </row>
    <row r="59" spans="1:11" ht="13.5" thickBot="1">
      <c r="A59" s="80">
        <f t="shared" si="3"/>
        <v>24</v>
      </c>
      <c r="B59" s="37">
        <f t="shared" si="4"/>
        <v>433257.18366362661</v>
      </c>
      <c r="C59" s="37">
        <f t="shared" si="0"/>
        <v>1375.6683348484592</v>
      </c>
      <c r="D59" s="37">
        <f t="shared" si="1"/>
        <v>1815.4478018862396</v>
      </c>
      <c r="E59" s="37">
        <f t="shared" si="5"/>
        <v>449.81019898632326</v>
      </c>
      <c r="F59" s="97">
        <f t="shared" si="6"/>
        <v>105.9109271084267</v>
      </c>
      <c r="G59" s="97">
        <f t="shared" si="7"/>
        <v>211.82185421685341</v>
      </c>
      <c r="H59" s="37">
        <f t="shared" si="8"/>
        <v>365.09570676695648</v>
      </c>
      <c r="I59" s="37">
        <f t="shared" si="9"/>
        <v>2217.8950754308862</v>
      </c>
      <c r="J59" s="37">
        <f t="shared" si="10"/>
        <v>1906.3966879516811</v>
      </c>
      <c r="K59" s="38">
        <f t="shared" si="2"/>
        <v>8860.431215123579</v>
      </c>
    </row>
    <row r="60" spans="1:11">
      <c r="A60" s="94">
        <f t="shared" si="3"/>
        <v>25</v>
      </c>
      <c r="B60" s="32">
        <f t="shared" si="4"/>
        <v>434701.37427583872</v>
      </c>
      <c r="C60" s="32">
        <f t="shared" si="0"/>
        <v>1373.795313250989</v>
      </c>
      <c r="D60" s="32">
        <f t="shared" si="1"/>
        <v>1815.4478018862396</v>
      </c>
      <c r="E60" s="32">
        <f t="shared" si="5"/>
        <v>451.30956631627777</v>
      </c>
      <c r="F60" s="98">
        <f t="shared" si="6"/>
        <v>106.17570442619777</v>
      </c>
      <c r="G60" s="98">
        <f t="shared" si="7"/>
        <v>212.35140885239554</v>
      </c>
      <c r="H60" s="32">
        <f t="shared" si="8"/>
        <v>365.02097591345341</v>
      </c>
      <c r="I60" s="32">
        <f t="shared" si="9"/>
        <v>2220.2635055676574</v>
      </c>
      <c r="J60" s="32">
        <f t="shared" si="10"/>
        <v>1911.1626796715602</v>
      </c>
      <c r="K60" s="33">
        <f t="shared" si="2"/>
        <v>9230.6622546264734</v>
      </c>
    </row>
    <row r="61" spans="1:11">
      <c r="A61" s="95">
        <f t="shared" si="3"/>
        <v>26</v>
      </c>
      <c r="B61" s="42">
        <f t="shared" si="4"/>
        <v>436150.37885675824</v>
      </c>
      <c r="C61" s="42">
        <f t="shared" si="0"/>
        <v>1371.9144873968628</v>
      </c>
      <c r="D61" s="42">
        <f t="shared" si="1"/>
        <v>1815.4478018862396</v>
      </c>
      <c r="E61" s="42">
        <f t="shared" si="5"/>
        <v>452.81393153733205</v>
      </c>
      <c r="F61" s="96">
        <f t="shared" si="6"/>
        <v>106.44114368726326</v>
      </c>
      <c r="G61" s="96">
        <f t="shared" si="7"/>
        <v>212.88228737452653</v>
      </c>
      <c r="H61" s="42">
        <f t="shared" si="8"/>
        <v>364.94568378683903</v>
      </c>
      <c r="I61" s="42">
        <f t="shared" si="9"/>
        <v>2222.6394806985227</v>
      </c>
      <c r="J61" s="42">
        <f t="shared" si="10"/>
        <v>1915.9405863707391</v>
      </c>
      <c r="K61" s="43">
        <f t="shared" si="2"/>
        <v>9600.9435566139509</v>
      </c>
    </row>
    <row r="62" spans="1:11">
      <c r="A62" s="95">
        <f t="shared" si="3"/>
        <v>27</v>
      </c>
      <c r="B62" s="42">
        <f t="shared" si="4"/>
        <v>437604.21345294744</v>
      </c>
      <c r="C62" s="42">
        <f t="shared" si="0"/>
        <v>1370.0258247683444</v>
      </c>
      <c r="D62" s="42">
        <f t="shared" si="1"/>
        <v>1815.4478018862396</v>
      </c>
      <c r="E62" s="42">
        <f t="shared" si="5"/>
        <v>454.3233113091232</v>
      </c>
      <c r="F62" s="96">
        <f t="shared" si="6"/>
        <v>106.70724654648141</v>
      </c>
      <c r="G62" s="96">
        <f t="shared" si="7"/>
        <v>213.41449309296283</v>
      </c>
      <c r="H62" s="42">
        <f t="shared" si="8"/>
        <v>364.86982721549356</v>
      </c>
      <c r="I62" s="42">
        <f t="shared" si="9"/>
        <v>2225.0230256193136</v>
      </c>
      <c r="J62" s="42">
        <f t="shared" si="10"/>
        <v>1920.7304378366659</v>
      </c>
      <c r="K62" s="43">
        <f t="shared" si="2"/>
        <v>9971.2710520259079</v>
      </c>
    </row>
    <row r="63" spans="1:11">
      <c r="A63" s="95">
        <f t="shared" si="3"/>
        <v>28</v>
      </c>
      <c r="B63" s="42">
        <f t="shared" si="4"/>
        <v>439062.89416445728</v>
      </c>
      <c r="C63" s="42">
        <f t="shared" si="0"/>
        <v>1368.1292927122074</v>
      </c>
      <c r="D63" s="42">
        <f t="shared" si="1"/>
        <v>1815.4478018862396</v>
      </c>
      <c r="E63" s="42">
        <f t="shared" si="5"/>
        <v>455.83772234682027</v>
      </c>
      <c r="F63" s="96">
        <f t="shared" si="6"/>
        <v>106.97401466284761</v>
      </c>
      <c r="G63" s="96">
        <f t="shared" si="7"/>
        <v>213.94802932569522</v>
      </c>
      <c r="H63" s="42">
        <f t="shared" si="8"/>
        <v>364.79340301180559</v>
      </c>
      <c r="I63" s="42">
        <f t="shared" si="9"/>
        <v>2227.4141652097969</v>
      </c>
      <c r="J63" s="42">
        <f t="shared" si="10"/>
        <v>1925.5322639312576</v>
      </c>
      <c r="K63" s="43">
        <f t="shared" si="2"/>
        <v>10341.640639659809</v>
      </c>
    </row>
    <row r="64" spans="1:11">
      <c r="A64" s="95">
        <f t="shared" si="3"/>
        <v>29</v>
      </c>
      <c r="B64" s="42">
        <f t="shared" si="4"/>
        <v>440526.4371450055</v>
      </c>
      <c r="C64" s="42">
        <f t="shared" si="0"/>
        <v>1366.2248584391696</v>
      </c>
      <c r="D64" s="42">
        <f t="shared" si="1"/>
        <v>1815.4478018862396</v>
      </c>
      <c r="E64" s="42">
        <f t="shared" si="5"/>
        <v>457.35718142130969</v>
      </c>
      <c r="F64" s="96">
        <f t="shared" si="6"/>
        <v>107.24144969950473</v>
      </c>
      <c r="G64" s="96">
        <f t="shared" si="7"/>
        <v>214.48289939900945</v>
      </c>
      <c r="H64" s="42">
        <f t="shared" si="8"/>
        <v>364.71640797209585</v>
      </c>
      <c r="I64" s="42">
        <f t="shared" si="9"/>
        <v>2229.8129244339675</v>
      </c>
      <c r="J64" s="42">
        <f t="shared" si="10"/>
        <v>1930.3460945910856</v>
      </c>
      <c r="K64" s="43">
        <f t="shared" si="2"/>
        <v>10712.048185966041</v>
      </c>
    </row>
    <row r="65" spans="1:11">
      <c r="A65" s="95">
        <f t="shared" si="3"/>
        <v>30</v>
      </c>
      <c r="B65" s="42">
        <f t="shared" si="4"/>
        <v>441994.85860215558</v>
      </c>
      <c r="C65" s="42">
        <f t="shared" si="0"/>
        <v>1364.3124890233273</v>
      </c>
      <c r="D65" s="42">
        <f t="shared" si="1"/>
        <v>1815.4478018862396</v>
      </c>
      <c r="E65" s="42">
        <f t="shared" si="5"/>
        <v>458.88170535938076</v>
      </c>
      <c r="F65" s="96">
        <f t="shared" si="6"/>
        <v>107.50955332375348</v>
      </c>
      <c r="G65" s="96">
        <f t="shared" si="7"/>
        <v>215.01910664750696</v>
      </c>
      <c r="H65" s="42">
        <f t="shared" si="8"/>
        <v>364.63883887654163</v>
      </c>
      <c r="I65" s="42">
        <f t="shared" si="9"/>
        <v>2232.219328340339</v>
      </c>
      <c r="J65" s="42">
        <f t="shared" si="10"/>
        <v>1935.1719598275631</v>
      </c>
      <c r="K65" s="43">
        <f t="shared" si="2"/>
        <v>11082.489524842009</v>
      </c>
    </row>
    <row r="66" spans="1:11">
      <c r="A66" s="95">
        <f t="shared" si="3"/>
        <v>31</v>
      </c>
      <c r="B66" s="42">
        <f t="shared" si="4"/>
        <v>443468.17479749612</v>
      </c>
      <c r="C66" s="42">
        <f t="shared" si="0"/>
        <v>1362.3921514015858</v>
      </c>
      <c r="D66" s="42">
        <f t="shared" si="1"/>
        <v>1815.4478018862396</v>
      </c>
      <c r="E66" s="42">
        <f t="shared" si="5"/>
        <v>460.41131104391206</v>
      </c>
      <c r="F66" s="96">
        <f t="shared" si="6"/>
        <v>107.77832720706286</v>
      </c>
      <c r="G66" s="96">
        <f t="shared" si="7"/>
        <v>215.55665441412572</v>
      </c>
      <c r="H66" s="42">
        <f t="shared" si="8"/>
        <v>364.56069248909961</v>
      </c>
      <c r="I66" s="42">
        <f t="shared" si="9"/>
        <v>2234.6334020622407</v>
      </c>
      <c r="J66" s="42">
        <f t="shared" si="10"/>
        <v>1940.0098897271318</v>
      </c>
      <c r="K66" s="43">
        <f t="shared" si="2"/>
        <v>11452.960457424964</v>
      </c>
    </row>
    <row r="67" spans="1:11">
      <c r="A67" s="95">
        <f t="shared" si="3"/>
        <v>32</v>
      </c>
      <c r="B67" s="42">
        <f t="shared" si="4"/>
        <v>444946.40204682114</v>
      </c>
      <c r="C67" s="42">
        <f t="shared" si="0"/>
        <v>1360.4638123730872</v>
      </c>
      <c r="D67" s="42">
        <f t="shared" si="1"/>
        <v>1815.4478018862396</v>
      </c>
      <c r="E67" s="42">
        <f t="shared" si="5"/>
        <v>461.94601541405854</v>
      </c>
      <c r="F67" s="96">
        <f t="shared" si="6"/>
        <v>108.04777302508052</v>
      </c>
      <c r="G67" s="96">
        <f t="shared" si="7"/>
        <v>216.09554605016103</v>
      </c>
      <c r="H67" s="42">
        <f t="shared" si="8"/>
        <v>364.48196555742919</v>
      </c>
      <c r="I67" s="42">
        <f t="shared" si="9"/>
        <v>2237.0551708181101</v>
      </c>
      <c r="J67" s="42">
        <f t="shared" si="10"/>
        <v>1944.8599144514496</v>
      </c>
      <c r="K67" s="43">
        <f t="shared" si="2"/>
        <v>11823.456751883568</v>
      </c>
    </row>
    <row r="68" spans="1:11">
      <c r="A68" s="95">
        <f t="shared" si="3"/>
        <v>33</v>
      </c>
      <c r="B68" s="42">
        <f t="shared" si="4"/>
        <v>446429.55672031059</v>
      </c>
      <c r="C68" s="42">
        <f t="shared" si="0"/>
        <v>1358.5274385986363</v>
      </c>
      <c r="D68" s="42">
        <f t="shared" si="1"/>
        <v>1815.4478018862396</v>
      </c>
      <c r="E68" s="42">
        <f t="shared" si="5"/>
        <v>463.4858354654387</v>
      </c>
      <c r="F68" s="96">
        <f t="shared" si="6"/>
        <v>108.31789245764321</v>
      </c>
      <c r="G68" s="96">
        <f t="shared" si="7"/>
        <v>216.63578491528642</v>
      </c>
      <c r="H68" s="42">
        <f t="shared" si="8"/>
        <v>364.402654812815</v>
      </c>
      <c r="I68" s="42">
        <f t="shared" si="9"/>
        <v>2239.4846599117932</v>
      </c>
      <c r="J68" s="42">
        <f t="shared" si="10"/>
        <v>1949.7220642375783</v>
      </c>
      <c r="K68" s="43">
        <f t="shared" si="2"/>
        <v>12193.974143208168</v>
      </c>
    </row>
    <row r="69" spans="1:11">
      <c r="A69" s="95">
        <f t="shared" si="3"/>
        <v>34</v>
      </c>
      <c r="B69" s="42">
        <f t="shared" si="4"/>
        <v>447917.65524271165</v>
      </c>
      <c r="C69" s="42">
        <f t="shared" si="0"/>
        <v>1356.5829966001256</v>
      </c>
      <c r="D69" s="42">
        <f t="shared" si="1"/>
        <v>1815.4478018862396</v>
      </c>
      <c r="E69" s="42">
        <f t="shared" si="5"/>
        <v>465.03078825032361</v>
      </c>
      <c r="F69" s="96">
        <f t="shared" si="6"/>
        <v>108.58868718878732</v>
      </c>
      <c r="G69" s="96">
        <f t="shared" si="7"/>
        <v>217.17737437757464</v>
      </c>
      <c r="H69" s="42">
        <f t="shared" si="8"/>
        <v>364.32275697008987</v>
      </c>
      <c r="I69" s="42">
        <f t="shared" si="9"/>
        <v>2241.9218947328354</v>
      </c>
      <c r="J69" s="42">
        <f t="shared" si="10"/>
        <v>1954.5963693981721</v>
      </c>
      <c r="K69" s="43">
        <f t="shared" si="2"/>
        <v>12564.508332999783</v>
      </c>
    </row>
    <row r="70" spans="1:11">
      <c r="A70" s="95">
        <f t="shared" si="3"/>
        <v>35</v>
      </c>
      <c r="B70" s="42">
        <f t="shared" si="4"/>
        <v>449410.71409352071</v>
      </c>
      <c r="C70" s="42">
        <f t="shared" si="0"/>
        <v>1354.6304527599541</v>
      </c>
      <c r="D70" s="42">
        <f t="shared" si="1"/>
        <v>1815.4478018862396</v>
      </c>
      <c r="E70" s="42">
        <f t="shared" si="5"/>
        <v>466.58089087782469</v>
      </c>
      <c r="F70" s="96">
        <f t="shared" si="6"/>
        <v>108.86015890675928</v>
      </c>
      <c r="G70" s="96">
        <f t="shared" si="7"/>
        <v>217.72031781351856</v>
      </c>
      <c r="H70" s="42">
        <f t="shared" si="8"/>
        <v>364.24226872755577</v>
      </c>
      <c r="I70" s="42">
        <f t="shared" si="9"/>
        <v>2244.3669007567869</v>
      </c>
      <c r="J70" s="42">
        <f t="shared" si="10"/>
        <v>1959.4828603216674</v>
      </c>
      <c r="K70" s="43">
        <f t="shared" si="2"/>
        <v>12935.054989257804</v>
      </c>
    </row>
    <row r="71" spans="1:11" ht="13.5" thickBot="1">
      <c r="A71" s="80">
        <f t="shared" si="3"/>
        <v>36</v>
      </c>
      <c r="B71" s="37">
        <f t="shared" si="4"/>
        <v>450908.74980716582</v>
      </c>
      <c r="C71" s="37">
        <f t="shared" si="0"/>
        <v>1352.6697733204485</v>
      </c>
      <c r="D71" s="37">
        <f t="shared" si="1"/>
        <v>1815.4478018862396</v>
      </c>
      <c r="E71" s="37">
        <f t="shared" si="5"/>
        <v>468.13616051408411</v>
      </c>
      <c r="F71" s="97">
        <f t="shared" si="6"/>
        <v>109.13230930402618</v>
      </c>
      <c r="G71" s="97">
        <f t="shared" si="7"/>
        <v>218.26461860805236</v>
      </c>
      <c r="H71" s="37">
        <f t="shared" si="8"/>
        <v>364.16118676690655</v>
      </c>
      <c r="I71" s="37">
        <f t="shared" si="9"/>
        <v>2246.8197035454955</v>
      </c>
      <c r="J71" s="37">
        <f t="shared" si="10"/>
        <v>1964.3815674724715</v>
      </c>
      <c r="K71" s="38">
        <f t="shared" si="2"/>
        <v>13305.609746166365</v>
      </c>
    </row>
    <row r="72" spans="1:11">
      <c r="A72" s="94">
        <f t="shared" si="3"/>
        <v>37</v>
      </c>
      <c r="B72" s="32">
        <f t="shared" si="4"/>
        <v>452411.77897318976</v>
      </c>
      <c r="C72" s="32">
        <f t="shared" si="0"/>
        <v>1350.7009243832786</v>
      </c>
      <c r="D72" s="32">
        <f t="shared" si="1"/>
        <v>1815.4478018862396</v>
      </c>
      <c r="E72" s="32">
        <f t="shared" si="5"/>
        <v>469.69661438246447</v>
      </c>
      <c r="F72" s="98">
        <f t="shared" si="6"/>
        <v>109.40514007728623</v>
      </c>
      <c r="G72" s="98">
        <f t="shared" si="7"/>
        <v>218.81028015457247</v>
      </c>
      <c r="H72" s="32">
        <f t="shared" si="8"/>
        <v>364.07950775314862</v>
      </c>
      <c r="I72" s="32">
        <f t="shared" si="9"/>
        <v>2249.2803287474144</v>
      </c>
      <c r="J72" s="32">
        <f t="shared" si="10"/>
        <v>1969.2925213911526</v>
      </c>
      <c r="K72" s="33">
        <f t="shared" si="2"/>
        <v>13676.168203879442</v>
      </c>
    </row>
    <row r="73" spans="1:11">
      <c r="A73" s="95">
        <f t="shared" si="3"/>
        <v>38</v>
      </c>
      <c r="B73" s="42">
        <f t="shared" si="4"/>
        <v>453919.81823643378</v>
      </c>
      <c r="C73" s="42">
        <f t="shared" si="0"/>
        <v>1348.72387190887</v>
      </c>
      <c r="D73" s="42">
        <f t="shared" si="1"/>
        <v>1815.4478018862396</v>
      </c>
      <c r="E73" s="42">
        <f t="shared" si="5"/>
        <v>471.26226976373937</v>
      </c>
      <c r="F73" s="96">
        <f t="shared" si="6"/>
        <v>109.67865292747945</v>
      </c>
      <c r="G73" s="96">
        <f t="shared" si="7"/>
        <v>219.35730585495889</v>
      </c>
      <c r="H73" s="42">
        <f t="shared" si="8"/>
        <v>363.99722833452188</v>
      </c>
      <c r="I73" s="42">
        <f t="shared" si="9"/>
        <v>2251.7488020978958</v>
      </c>
      <c r="J73" s="42">
        <f t="shared" si="10"/>
        <v>1974.2157526946303</v>
      </c>
      <c r="K73" s="43">
        <f t="shared" si="2"/>
        <v>14046.725928304591</v>
      </c>
    </row>
    <row r="74" spans="1:11">
      <c r="A74" s="95">
        <f t="shared" si="3"/>
        <v>39</v>
      </c>
      <c r="B74" s="42">
        <f t="shared" si="4"/>
        <v>455432.88429722196</v>
      </c>
      <c r="C74" s="42">
        <f t="shared" si="0"/>
        <v>1346.7385817158183</v>
      </c>
      <c r="D74" s="42">
        <f t="shared" si="1"/>
        <v>1815.4478018862396</v>
      </c>
      <c r="E74" s="42">
        <f t="shared" si="5"/>
        <v>472.83314399628517</v>
      </c>
      <c r="F74" s="96">
        <f t="shared" si="6"/>
        <v>109.95284955979814</v>
      </c>
      <c r="G74" s="96">
        <f t="shared" si="7"/>
        <v>219.90569911959628</v>
      </c>
      <c r="H74" s="42">
        <f t="shared" si="8"/>
        <v>363.9143451424207</v>
      </c>
      <c r="I74" s="42">
        <f t="shared" si="9"/>
        <v>2254.2251494194988</v>
      </c>
      <c r="J74" s="42">
        <f t="shared" si="10"/>
        <v>1979.1512920763666</v>
      </c>
      <c r="K74" s="43">
        <f t="shared" si="2"/>
        <v>14417.278450885373</v>
      </c>
    </row>
    <row r="75" spans="1:11">
      <c r="A75" s="95">
        <f t="shared" si="3"/>
        <v>40</v>
      </c>
      <c r="B75" s="42">
        <f t="shared" si="4"/>
        <v>456950.99391154607</v>
      </c>
      <c r="C75" s="42">
        <f t="shared" si="0"/>
        <v>1344.7450194802957</v>
      </c>
      <c r="D75" s="42">
        <f t="shared" si="1"/>
        <v>1815.4478018862396</v>
      </c>
      <c r="E75" s="42">
        <f t="shared" si="5"/>
        <v>474.40925447627291</v>
      </c>
      <c r="F75" s="96">
        <f t="shared" si="6"/>
        <v>110.22773168369763</v>
      </c>
      <c r="G75" s="96">
        <f t="shared" si="7"/>
        <v>220.45546336739525</v>
      </c>
      <c r="H75" s="42">
        <f t="shared" si="8"/>
        <v>363.83085479131375</v>
      </c>
      <c r="I75" s="42">
        <f t="shared" si="9"/>
        <v>2256.7093966222915</v>
      </c>
      <c r="J75" s="42">
        <f t="shared" si="10"/>
        <v>1984.0991703065574</v>
      </c>
      <c r="K75" s="43">
        <f t="shared" si="2"/>
        <v>14787.821268382448</v>
      </c>
    </row>
    <row r="76" spans="1:11">
      <c r="A76" s="95">
        <f t="shared" si="3"/>
        <v>41</v>
      </c>
      <c r="B76" s="42">
        <f t="shared" si="4"/>
        <v>458474.16389125126</v>
      </c>
      <c r="C76" s="42">
        <f t="shared" si="0"/>
        <v>1342.7431507354581</v>
      </c>
      <c r="D76" s="42">
        <f t="shared" si="1"/>
        <v>1815.4478018862396</v>
      </c>
      <c r="E76" s="42">
        <f t="shared" si="5"/>
        <v>475.99061865786052</v>
      </c>
      <c r="F76" s="96">
        <f t="shared" si="6"/>
        <v>110.50330101290686</v>
      </c>
      <c r="G76" s="96">
        <f t="shared" si="7"/>
        <v>221.00660202581372</v>
      </c>
      <c r="H76" s="42">
        <f t="shared" si="8"/>
        <v>363.74675387866375</v>
      </c>
      <c r="I76" s="42">
        <f t="shared" si="9"/>
        <v>2259.201569704157</v>
      </c>
      <c r="J76" s="42">
        <f t="shared" si="10"/>
        <v>1989.0594182323237</v>
      </c>
      <c r="K76" s="43">
        <f t="shared" si="2"/>
        <v>15158.349842653306</v>
      </c>
    </row>
    <row r="77" spans="1:11">
      <c r="A77" s="95">
        <f t="shared" si="3"/>
        <v>42</v>
      </c>
      <c r="B77" s="42">
        <f t="shared" si="4"/>
        <v>460002.41110422212</v>
      </c>
      <c r="C77" s="42">
        <f t="shared" si="0"/>
        <v>1340.7329408708508</v>
      </c>
      <c r="D77" s="42">
        <f t="shared" si="1"/>
        <v>1815.4478018862396</v>
      </c>
      <c r="E77" s="42">
        <f t="shared" si="5"/>
        <v>477.57725405338675</v>
      </c>
      <c r="F77" s="96">
        <f t="shared" si="6"/>
        <v>110.77955926543912</v>
      </c>
      <c r="G77" s="96">
        <f t="shared" si="7"/>
        <v>221.55911853087824</v>
      </c>
      <c r="H77" s="42">
        <f t="shared" si="8"/>
        <v>363.66203898484753</v>
      </c>
      <c r="I77" s="42">
        <f t="shared" si="9"/>
        <v>2261.7016947510961</v>
      </c>
      <c r="J77" s="42">
        <f t="shared" si="10"/>
        <v>1994.0320667779044</v>
      </c>
      <c r="K77" s="43">
        <f t="shared" si="2"/>
        <v>15528.859600430671</v>
      </c>
    </row>
    <row r="78" spans="1:11">
      <c r="A78" s="95">
        <f t="shared" si="3"/>
        <v>43</v>
      </c>
      <c r="B78" s="42">
        <f t="shared" si="4"/>
        <v>461535.75247456954</v>
      </c>
      <c r="C78" s="42">
        <f t="shared" si="0"/>
        <v>1338.7143551318072</v>
      </c>
      <c r="D78" s="42">
        <f t="shared" si="1"/>
        <v>1815.4478018862396</v>
      </c>
      <c r="E78" s="42">
        <f t="shared" si="5"/>
        <v>479.16917823356471</v>
      </c>
      <c r="F78" s="96">
        <f t="shared" si="6"/>
        <v>111.05650816360271</v>
      </c>
      <c r="G78" s="96">
        <f t="shared" si="7"/>
        <v>222.11301632720543</v>
      </c>
      <c r="H78" s="42">
        <f t="shared" si="8"/>
        <v>363.5767066730744</v>
      </c>
      <c r="I78" s="42">
        <f t="shared" si="9"/>
        <v>2264.209797937538</v>
      </c>
      <c r="J78" s="42">
        <f t="shared" si="10"/>
        <v>1999.0171469448492</v>
      </c>
      <c r="K78" s="43">
        <f t="shared" si="2"/>
        <v>15899.345933099516</v>
      </c>
    </row>
    <row r="79" spans="1:11">
      <c r="A79" s="95">
        <f t="shared" si="3"/>
        <v>44</v>
      </c>
      <c r="B79" s="42">
        <f t="shared" si="4"/>
        <v>463074.20498281816</v>
      </c>
      <c r="C79" s="42">
        <f t="shared" si="0"/>
        <v>1336.6873586188512</v>
      </c>
      <c r="D79" s="42">
        <f t="shared" si="1"/>
        <v>1815.4478018862396</v>
      </c>
      <c r="E79" s="42">
        <f t="shared" si="5"/>
        <v>480.76640882767668</v>
      </c>
      <c r="F79" s="96">
        <f t="shared" si="6"/>
        <v>111.33414943401172</v>
      </c>
      <c r="G79" s="96">
        <f t="shared" si="7"/>
        <v>222.66829886802344</v>
      </c>
      <c r="H79" s="42">
        <f t="shared" si="8"/>
        <v>363.49075348930563</v>
      </c>
      <c r="I79" s="42">
        <f t="shared" si="9"/>
        <v>2266.7259055266459</v>
      </c>
      <c r="J79" s="42">
        <f t="shared" si="10"/>
        <v>2004.0146898122111</v>
      </c>
      <c r="K79" s="43">
        <f t="shared" si="2"/>
        <v>16269.804196472709</v>
      </c>
    </row>
    <row r="80" spans="1:11">
      <c r="A80" s="95">
        <f t="shared" si="3"/>
        <v>45</v>
      </c>
      <c r="B80" s="42">
        <f t="shared" si="4"/>
        <v>464617.78566609428</v>
      </c>
      <c r="C80" s="42">
        <f t="shared" si="0"/>
        <v>1334.6519162870911</v>
      </c>
      <c r="D80" s="42">
        <f t="shared" si="1"/>
        <v>1815.4478018862396</v>
      </c>
      <c r="E80" s="42">
        <f t="shared" si="5"/>
        <v>482.36896352376897</v>
      </c>
      <c r="F80" s="96">
        <f t="shared" si="6"/>
        <v>111.61248480759674</v>
      </c>
      <c r="G80" s="96">
        <f t="shared" si="7"/>
        <v>223.22496961519349</v>
      </c>
      <c r="H80" s="42">
        <f t="shared" si="8"/>
        <v>363.40417596217208</v>
      </c>
      <c r="I80" s="42">
        <f t="shared" si="9"/>
        <v>2269.2500438706265</v>
      </c>
      <c r="J80" s="42">
        <f t="shared" si="10"/>
        <v>2009.0247265367416</v>
      </c>
      <c r="K80" s="43">
        <f t="shared" si="2"/>
        <v>16640.229710565302</v>
      </c>
    </row>
    <row r="81" spans="1:11">
      <c r="A81" s="95">
        <f t="shared" si="3"/>
        <v>46</v>
      </c>
      <c r="B81" s="42">
        <f t="shared" si="4"/>
        <v>466166.5116183146</v>
      </c>
      <c r="C81" s="42">
        <f t="shared" si="0"/>
        <v>1332.6079929456155</v>
      </c>
      <c r="D81" s="42">
        <f t="shared" si="1"/>
        <v>1815.4478018862396</v>
      </c>
      <c r="E81" s="42">
        <f t="shared" si="5"/>
        <v>483.97686006884823</v>
      </c>
      <c r="F81" s="96">
        <f t="shared" si="6"/>
        <v>111.89151601961574</v>
      </c>
      <c r="G81" s="96">
        <f t="shared" si="7"/>
        <v>223.78303203923147</v>
      </c>
      <c r="H81" s="42">
        <f t="shared" si="8"/>
        <v>363.31697060289275</v>
      </c>
      <c r="I81" s="42">
        <f t="shared" si="9"/>
        <v>2271.7822394110417</v>
      </c>
      <c r="J81" s="42">
        <f t="shared" si="10"/>
        <v>2014.0472883530833</v>
      </c>
      <c r="K81" s="43">
        <f t="shared" si="2"/>
        <v>17010.617759367415</v>
      </c>
    </row>
    <row r="82" spans="1:11">
      <c r="A82" s="95">
        <f t="shared" si="3"/>
        <v>47</v>
      </c>
      <c r="B82" s="42">
        <f t="shared" si="4"/>
        <v>467720.39999037568</v>
      </c>
      <c r="C82" s="42">
        <f t="shared" si="0"/>
        <v>1330.5555532568833</v>
      </c>
      <c r="D82" s="42">
        <f t="shared" si="1"/>
        <v>1815.4478018862396</v>
      </c>
      <c r="E82" s="42">
        <f t="shared" si="5"/>
        <v>485.59011626907773</v>
      </c>
      <c r="F82" s="96">
        <f t="shared" si="6"/>
        <v>112.17124480966477</v>
      </c>
      <c r="G82" s="96">
        <f t="shared" si="7"/>
        <v>224.34248961932954</v>
      </c>
      <c r="H82" s="42">
        <f t="shared" si="8"/>
        <v>363.22913390519221</v>
      </c>
      <c r="I82" s="42">
        <f t="shared" si="9"/>
        <v>2274.3225186791192</v>
      </c>
      <c r="J82" s="42">
        <f t="shared" si="10"/>
        <v>2019.082406573966</v>
      </c>
      <c r="K82" s="43">
        <f t="shared" si="2"/>
        <v>17380.96359061572</v>
      </c>
    </row>
    <row r="83" spans="1:11" ht="13.5" thickBot="1">
      <c r="A83" s="80">
        <f t="shared" si="3"/>
        <v>48</v>
      </c>
      <c r="B83" s="37">
        <f t="shared" si="4"/>
        <v>469279.46799034363</v>
      </c>
      <c r="C83" s="37">
        <f t="shared" si="0"/>
        <v>1328.4945617361152</v>
      </c>
      <c r="D83" s="37">
        <f t="shared" si="1"/>
        <v>1815.4478018862396</v>
      </c>
      <c r="E83" s="37">
        <f t="shared" si="5"/>
        <v>487.20874998997471</v>
      </c>
      <c r="F83" s="97">
        <f t="shared" si="6"/>
        <v>112.45167292168892</v>
      </c>
      <c r="G83" s="97">
        <f t="shared" si="7"/>
        <v>224.90334584337785</v>
      </c>
      <c r="H83" s="37">
        <f t="shared" si="8"/>
        <v>363.140662345218</v>
      </c>
      <c r="I83" s="37">
        <f t="shared" si="9"/>
        <v>2276.8709082960631</v>
      </c>
      <c r="J83" s="37">
        <f t="shared" si="10"/>
        <v>2024.1301125904008</v>
      </c>
      <c r="K83" s="38">
        <f t="shared" si="2"/>
        <v>17751.262415563524</v>
      </c>
    </row>
    <row r="84" spans="1:11">
      <c r="A84" s="94">
        <f t="shared" si="3"/>
        <v>49</v>
      </c>
      <c r="B84" s="32">
        <f t="shared" si="4"/>
        <v>470843.73288364481</v>
      </c>
      <c r="C84" s="32">
        <f t="shared" si="0"/>
        <v>1326.4249827506769</v>
      </c>
      <c r="D84" s="32">
        <f t="shared" si="1"/>
        <v>1815.4478018862396</v>
      </c>
      <c r="E84" s="32">
        <f t="shared" si="5"/>
        <v>488.83277915660801</v>
      </c>
      <c r="F84" s="98">
        <f t="shared" si="6"/>
        <v>112.73280210399314</v>
      </c>
      <c r="G84" s="98">
        <f t="shared" si="7"/>
        <v>225.46560420798627</v>
      </c>
      <c r="H84" s="32">
        <f t="shared" si="8"/>
        <v>363.05155238145699</v>
      </c>
      <c r="I84" s="32">
        <f t="shared" si="9"/>
        <v>2279.4274349733701</v>
      </c>
      <c r="J84" s="32">
        <f t="shared" si="10"/>
        <v>2029.1904378718766</v>
      </c>
      <c r="K84" s="33">
        <f t="shared" si="2"/>
        <v>18121.509408749451</v>
      </c>
    </row>
    <row r="85" spans="1:11">
      <c r="A85" s="95">
        <f t="shared" si="3"/>
        <v>50</v>
      </c>
      <c r="B85" s="42">
        <f t="shared" si="4"/>
        <v>472413.21199325699</v>
      </c>
      <c r="C85" s="42">
        <f t="shared" si="0"/>
        <v>1324.3467805194664</v>
      </c>
      <c r="D85" s="42">
        <f t="shared" si="1"/>
        <v>1815.4478018862396</v>
      </c>
      <c r="E85" s="42">
        <f t="shared" si="5"/>
        <v>490.46222175379671</v>
      </c>
      <c r="F85" s="96">
        <f t="shared" si="6"/>
        <v>113.01463410925311</v>
      </c>
      <c r="G85" s="96">
        <f t="shared" si="7"/>
        <v>226.02926821850622</v>
      </c>
      <c r="H85" s="42">
        <f t="shared" si="8"/>
        <v>362.96180045465263</v>
      </c>
      <c r="I85" s="42">
        <f t="shared" si="9"/>
        <v>2281.992125513143</v>
      </c>
      <c r="J85" s="42">
        <f t="shared" si="10"/>
        <v>2034.2634139665563</v>
      </c>
      <c r="K85" s="43">
        <f t="shared" si="2"/>
        <v>18491.699707764674</v>
      </c>
    </row>
    <row r="86" spans="1:11">
      <c r="A86" s="95">
        <f t="shared" si="3"/>
        <v>51</v>
      </c>
      <c r="B86" s="42">
        <f t="shared" si="4"/>
        <v>473987.92269990122</v>
      </c>
      <c r="C86" s="42">
        <f t="shared" si="0"/>
        <v>1322.259919112292</v>
      </c>
      <c r="D86" s="42">
        <f t="shared" si="1"/>
        <v>1815.4478018862396</v>
      </c>
      <c r="E86" s="42">
        <f t="shared" si="5"/>
        <v>492.09709582630938</v>
      </c>
      <c r="F86" s="96">
        <f t="shared" si="6"/>
        <v>113.29717069452623</v>
      </c>
      <c r="G86" s="96">
        <f t="shared" si="7"/>
        <v>226.59434138905246</v>
      </c>
      <c r="H86" s="42">
        <f t="shared" si="8"/>
        <v>362.87140298772033</v>
      </c>
      <c r="I86" s="42">
        <f t="shared" si="9"/>
        <v>2284.5650068084069</v>
      </c>
      <c r="J86" s="42">
        <f t="shared" si="10"/>
        <v>2039.3490725014726</v>
      </c>
      <c r="K86" s="43">
        <f t="shared" si="2"/>
        <v>18861.828413018753</v>
      </c>
    </row>
    <row r="87" spans="1:11">
      <c r="A87" s="95">
        <f t="shared" si="3"/>
        <v>52</v>
      </c>
      <c r="B87" s="42">
        <f t="shared" si="4"/>
        <v>475567.88244223426</v>
      </c>
      <c r="C87" s="42">
        <f t="shared" si="0"/>
        <v>1320.1643624492544</v>
      </c>
      <c r="D87" s="42">
        <f t="shared" si="1"/>
        <v>1815.4478018862396</v>
      </c>
      <c r="E87" s="42">
        <f t="shared" si="5"/>
        <v>493.73741947906382</v>
      </c>
      <c r="F87" s="96">
        <f t="shared" si="6"/>
        <v>113.58041362126254</v>
      </c>
      <c r="G87" s="96">
        <f t="shared" si="7"/>
        <v>227.16082724252507</v>
      </c>
      <c r="H87" s="42">
        <f t="shared" si="8"/>
        <v>362.78035638566371</v>
      </c>
      <c r="I87" s="42">
        <f t="shared" si="9"/>
        <v>2287.146105843427</v>
      </c>
      <c r="J87" s="42">
        <f t="shared" si="10"/>
        <v>2044.4474451827261</v>
      </c>
      <c r="K87" s="43">
        <f t="shared" si="2"/>
        <v>19231.890587503985</v>
      </c>
    </row>
    <row r="88" spans="1:11">
      <c r="A88" s="95">
        <f t="shared" si="3"/>
        <v>53</v>
      </c>
      <c r="B88" s="42">
        <f t="shared" si="4"/>
        <v>477153.10871704173</v>
      </c>
      <c r="C88" s="42">
        <f t="shared" si="0"/>
        <v>1318.0600743001212</v>
      </c>
      <c r="D88" s="42">
        <f t="shared" si="1"/>
        <v>1815.4478018862396</v>
      </c>
      <c r="E88" s="42">
        <f t="shared" si="5"/>
        <v>495.38321087732737</v>
      </c>
      <c r="F88" s="96">
        <f t="shared" si="6"/>
        <v>113.86436465531568</v>
      </c>
      <c r="G88" s="96">
        <f t="shared" si="7"/>
        <v>227.72872931063137</v>
      </c>
      <c r="H88" s="42">
        <f t="shared" si="8"/>
        <v>362.68865703548977</v>
      </c>
      <c r="I88" s="42">
        <f t="shared" si="9"/>
        <v>2289.7354496940243</v>
      </c>
      <c r="J88" s="42">
        <f t="shared" si="10"/>
        <v>2049.5585637956829</v>
      </c>
      <c r="K88" s="43">
        <f t="shared" si="2"/>
        <v>19601.881256558339</v>
      </c>
    </row>
    <row r="89" spans="1:11">
      <c r="A89" s="95">
        <f t="shared" si="3"/>
        <v>54</v>
      </c>
      <c r="B89" s="42">
        <f t="shared" si="4"/>
        <v>478743.61907943193</v>
      </c>
      <c r="C89" s="42">
        <f t="shared" si="0"/>
        <v>1315.9470182836997</v>
      </c>
      <c r="D89" s="42">
        <f t="shared" si="1"/>
        <v>1815.4478018862396</v>
      </c>
      <c r="E89" s="42">
        <f t="shared" si="5"/>
        <v>497.0344882469185</v>
      </c>
      <c r="F89" s="96">
        <f t="shared" si="6"/>
        <v>114.14902556695397</v>
      </c>
      <c r="G89" s="96">
        <f t="shared" si="7"/>
        <v>228.29805113390793</v>
      </c>
      <c r="H89" s="42">
        <f t="shared" si="8"/>
        <v>362.59630130612368</v>
      </c>
      <c r="I89" s="42">
        <f t="shared" si="9"/>
        <v>2292.3330655278965</v>
      </c>
      <c r="J89" s="42">
        <f t="shared" si="10"/>
        <v>2054.682460205172</v>
      </c>
      <c r="K89" s="43">
        <f t="shared" si="2"/>
        <v>19971.795407626934</v>
      </c>
    </row>
    <row r="90" spans="1:11">
      <c r="A90" s="95">
        <f t="shared" si="3"/>
        <v>55</v>
      </c>
      <c r="B90" s="42">
        <f t="shared" si="4"/>
        <v>480339.43114303006</v>
      </c>
      <c r="C90" s="42">
        <f t="shared" si="0"/>
        <v>1313.8251578672098</v>
      </c>
      <c r="D90" s="42">
        <f t="shared" si="1"/>
        <v>1815.4478018862396</v>
      </c>
      <c r="E90" s="42">
        <f t="shared" si="5"/>
        <v>498.69126987440831</v>
      </c>
      <c r="F90" s="96">
        <f t="shared" si="6"/>
        <v>114.43439813087134</v>
      </c>
      <c r="G90" s="96">
        <f t="shared" si="7"/>
        <v>228.86879626174269</v>
      </c>
      <c r="H90" s="42">
        <f t="shared" si="8"/>
        <v>362.50328554832367</v>
      </c>
      <c r="I90" s="42">
        <f t="shared" si="9"/>
        <v>2294.938980604938</v>
      </c>
      <c r="J90" s="42">
        <f t="shared" si="10"/>
        <v>2059.819166355685</v>
      </c>
      <c r="K90" s="43">
        <f t="shared" si="2"/>
        <v>20341.627990022025</v>
      </c>
    </row>
    <row r="91" spans="1:11">
      <c r="A91" s="95">
        <f t="shared" si="3"/>
        <v>56</v>
      </c>
      <c r="B91" s="42">
        <f t="shared" si="4"/>
        <v>481940.56258017354</v>
      </c>
      <c r="C91" s="42">
        <f t="shared" si="0"/>
        <v>1311.6944563656511</v>
      </c>
      <c r="D91" s="42">
        <f t="shared" si="1"/>
        <v>1815.4478018862396</v>
      </c>
      <c r="E91" s="42">
        <f t="shared" si="5"/>
        <v>500.35357410732303</v>
      </c>
      <c r="F91" s="96">
        <f t="shared" si="6"/>
        <v>114.72048412619851</v>
      </c>
      <c r="G91" s="96">
        <f t="shared" si="7"/>
        <v>229.44096825239703</v>
      </c>
      <c r="H91" s="42">
        <f t="shared" si="8"/>
        <v>362.40960609459489</v>
      </c>
      <c r="I91" s="42">
        <f t="shared" si="9"/>
        <v>2297.5532222775632</v>
      </c>
      <c r="J91" s="42">
        <f t="shared" si="10"/>
        <v>2064.9687142715738</v>
      </c>
      <c r="K91" s="43">
        <f t="shared" si="2"/>
        <v>20711.373914681531</v>
      </c>
    </row>
    <row r="92" spans="1:11">
      <c r="A92" s="95">
        <f t="shared" si="3"/>
        <v>57</v>
      </c>
      <c r="B92" s="42">
        <f t="shared" si="4"/>
        <v>483547.03112210747</v>
      </c>
      <c r="C92" s="42">
        <f t="shared" si="0"/>
        <v>1309.5548769411694</v>
      </c>
      <c r="D92" s="42">
        <f t="shared" si="1"/>
        <v>1815.4478018862396</v>
      </c>
      <c r="E92" s="42">
        <f t="shared" si="5"/>
        <v>502.02141935434747</v>
      </c>
      <c r="F92" s="96">
        <f t="shared" si="6"/>
        <v>115.007285336514</v>
      </c>
      <c r="G92" s="96">
        <f t="shared" si="7"/>
        <v>230.014570673028</v>
      </c>
      <c r="H92" s="42">
        <f t="shared" si="8"/>
        <v>362.31525925910341</v>
      </c>
      <c r="I92" s="42">
        <f t="shared" si="9"/>
        <v>2300.1758179910257</v>
      </c>
      <c r="J92" s="42">
        <f t="shared" si="10"/>
        <v>2070.1311360572527</v>
      </c>
      <c r="K92" s="43">
        <f t="shared" si="2"/>
        <v>21081.028053926068</v>
      </c>
    </row>
    <row r="93" spans="1:11">
      <c r="A93" s="95">
        <f t="shared" si="3"/>
        <v>58</v>
      </c>
      <c r="B93" s="42">
        <f t="shared" si="4"/>
        <v>485158.8545591812</v>
      </c>
      <c r="C93" s="42">
        <f t="shared" si="0"/>
        <v>1307.4063826024189</v>
      </c>
      <c r="D93" s="42">
        <f t="shared" si="1"/>
        <v>1815.4478018862396</v>
      </c>
      <c r="E93" s="42">
        <f t="shared" si="5"/>
        <v>503.69482408552864</v>
      </c>
      <c r="F93" s="96">
        <f t="shared" si="6"/>
        <v>115.29480354985527</v>
      </c>
      <c r="G93" s="96">
        <f t="shared" si="7"/>
        <v>230.58960709971055</v>
      </c>
      <c r="H93" s="42">
        <f t="shared" si="8"/>
        <v>362.22024133758953</v>
      </c>
      <c r="I93" s="42">
        <f t="shared" si="9"/>
        <v>2302.8067952837446</v>
      </c>
      <c r="J93" s="42">
        <f t="shared" si="10"/>
        <v>2075.3064638973956</v>
      </c>
      <c r="K93" s="43">
        <f t="shared" si="2"/>
        <v>21450.5852412145</v>
      </c>
    </row>
    <row r="94" spans="1:11">
      <c r="A94" s="95">
        <f t="shared" si="3"/>
        <v>59</v>
      </c>
      <c r="B94" s="42">
        <f t="shared" si="4"/>
        <v>486776.05074104515</v>
      </c>
      <c r="C94" s="42">
        <f t="shared" si="0"/>
        <v>1305.2489362039239</v>
      </c>
      <c r="D94" s="42">
        <f t="shared" si="1"/>
        <v>1815.4478018862396</v>
      </c>
      <c r="E94" s="42">
        <f t="shared" si="5"/>
        <v>505.3738068324804</v>
      </c>
      <c r="F94" s="96">
        <f t="shared" si="6"/>
        <v>115.58304055872991</v>
      </c>
      <c r="G94" s="96">
        <f t="shared" si="7"/>
        <v>231.16608111745981</v>
      </c>
      <c r="H94" s="42">
        <f t="shared" si="8"/>
        <v>362.12454860728087</v>
      </c>
      <c r="I94" s="42">
        <f t="shared" si="9"/>
        <v>2305.446181787629</v>
      </c>
      <c r="J94" s="42">
        <f t="shared" si="10"/>
        <v>2080.4947300571389</v>
      </c>
      <c r="K94" s="43">
        <f t="shared" si="2"/>
        <v>21820.040270897953</v>
      </c>
    </row>
    <row r="95" spans="1:11" ht="13.5" thickBot="1">
      <c r="A95" s="80">
        <f t="shared" si="3"/>
        <v>60</v>
      </c>
      <c r="B95" s="37">
        <f t="shared" si="4"/>
        <v>488398.63757684868</v>
      </c>
      <c r="C95" s="37">
        <f t="shared" si="0"/>
        <v>1303.0825004454348</v>
      </c>
      <c r="D95" s="37">
        <f t="shared" si="1"/>
        <v>1815.4478018862396</v>
      </c>
      <c r="E95" s="37">
        <f t="shared" si="5"/>
        <v>507.05838618858871</v>
      </c>
      <c r="F95" s="97">
        <f t="shared" si="6"/>
        <v>115.87199816012672</v>
      </c>
      <c r="G95" s="97">
        <f t="shared" si="7"/>
        <v>231.74399632025344</v>
      </c>
      <c r="H95" s="37">
        <f t="shared" si="8"/>
        <v>362.02817732680472</v>
      </c>
      <c r="I95" s="37">
        <f t="shared" si="9"/>
        <v>2308.0940052284036</v>
      </c>
      <c r="J95" s="37">
        <f t="shared" si="10"/>
        <v>2085.6959668822815</v>
      </c>
      <c r="K95" s="38">
        <f t="shared" si="2"/>
        <v>22189.387897972367</v>
      </c>
    </row>
    <row r="96" spans="1:11">
      <c r="A96" s="94">
        <f t="shared" si="3"/>
        <v>61</v>
      </c>
      <c r="B96" s="32">
        <f t="shared" si="4"/>
        <v>490026.63303543819</v>
      </c>
      <c r="C96" s="32">
        <f t="shared" si="0"/>
        <v>1300.9070378712856</v>
      </c>
      <c r="D96" s="32">
        <f t="shared" si="1"/>
        <v>1815.4478018862396</v>
      </c>
      <c r="E96" s="32">
        <f t="shared" si="5"/>
        <v>508.7485808092174</v>
      </c>
      <c r="F96" s="98">
        <f t="shared" si="6"/>
        <v>116.16167815552703</v>
      </c>
      <c r="G96" s="98">
        <f t="shared" si="7"/>
        <v>232.32335631105406</v>
      </c>
      <c r="H96" s="32">
        <f t="shared" si="8"/>
        <v>361.93112373610063</v>
      </c>
      <c r="I96" s="32">
        <f t="shared" si="9"/>
        <v>2310.7502934259373</v>
      </c>
      <c r="J96" s="32">
        <f t="shared" si="10"/>
        <v>2090.9102067994872</v>
      </c>
      <c r="K96" s="33">
        <f t="shared" si="2"/>
        <v>22558.622837829476</v>
      </c>
    </row>
    <row r="97" spans="1:11">
      <c r="A97" s="95">
        <f t="shared" si="3"/>
        <v>62</v>
      </c>
      <c r="B97" s="42">
        <f t="shared" si="4"/>
        <v>491660.05514555634</v>
      </c>
      <c r="C97" s="42">
        <f t="shared" si="0"/>
        <v>1298.7225108697439</v>
      </c>
      <c r="D97" s="42">
        <f t="shared" si="1"/>
        <v>1815.4478018862396</v>
      </c>
      <c r="E97" s="42">
        <f t="shared" si="5"/>
        <v>510.44440941191482</v>
      </c>
      <c r="F97" s="96">
        <f t="shared" si="6"/>
        <v>116.45208235091584</v>
      </c>
      <c r="G97" s="96">
        <f t="shared" si="7"/>
        <v>232.90416470183169</v>
      </c>
      <c r="H97" s="42">
        <f t="shared" si="8"/>
        <v>361.83338405633179</v>
      </c>
      <c r="I97" s="42">
        <f t="shared" si="9"/>
        <v>2313.4150742945703</v>
      </c>
      <c r="J97" s="42">
        <f t="shared" si="10"/>
        <v>2096.1374823164861</v>
      </c>
      <c r="K97" s="43">
        <f t="shared" si="2"/>
        <v>22927.739766006274</v>
      </c>
    </row>
    <row r="98" spans="1:11">
      <c r="A98" s="95">
        <f t="shared" si="3"/>
        <v>63</v>
      </c>
      <c r="B98" s="42">
        <f t="shared" si="4"/>
        <v>493298.92199604155</v>
      </c>
      <c r="C98" s="42">
        <f t="shared" si="0"/>
        <v>1296.5288816723626</v>
      </c>
      <c r="D98" s="42">
        <f t="shared" si="1"/>
        <v>1815.4478018862396</v>
      </c>
      <c r="E98" s="42">
        <f t="shared" si="5"/>
        <v>512.14589077662129</v>
      </c>
      <c r="F98" s="96">
        <f t="shared" si="6"/>
        <v>116.74321255679313</v>
      </c>
      <c r="G98" s="96">
        <f t="shared" si="7"/>
        <v>233.48642511358625</v>
      </c>
      <c r="H98" s="42">
        <f t="shared" si="8"/>
        <v>361.73495448979679</v>
      </c>
      <c r="I98" s="42">
        <f t="shared" si="9"/>
        <v>2316.0883758434438</v>
      </c>
      <c r="J98" s="42">
        <f t="shared" si="10"/>
        <v>2101.3778260222771</v>
      </c>
      <c r="K98" s="43">
        <f t="shared" si="2"/>
        <v>23296.733317932954</v>
      </c>
    </row>
    <row r="99" spans="1:11">
      <c r="A99" s="95">
        <f t="shared" si="3"/>
        <v>64</v>
      </c>
      <c r="B99" s="42">
        <f t="shared" si="4"/>
        <v>494943.25173602841</v>
      </c>
      <c r="C99" s="42">
        <f t="shared" si="0"/>
        <v>1294.3261123533255</v>
      </c>
      <c r="D99" s="42">
        <f t="shared" si="1"/>
        <v>1815.4478018862396</v>
      </c>
      <c r="E99" s="42">
        <f t="shared" si="5"/>
        <v>513.85304374587668</v>
      </c>
      <c r="F99" s="96">
        <f t="shared" si="6"/>
        <v>117.03507058818511</v>
      </c>
      <c r="G99" s="96">
        <f t="shared" si="7"/>
        <v>234.07014117637021</v>
      </c>
      <c r="H99" s="42">
        <f t="shared" si="8"/>
        <v>361.63583121984044</v>
      </c>
      <c r="I99" s="42">
        <f t="shared" si="9"/>
        <v>2318.7702261768313</v>
      </c>
      <c r="J99" s="42">
        <f t="shared" si="10"/>
        <v>2106.6312705873324</v>
      </c>
      <c r="K99" s="43">
        <f t="shared" si="2"/>
        <v>23665.598088679268</v>
      </c>
    </row>
    <row r="100" spans="1:11">
      <c r="A100" s="95">
        <f t="shared" si="3"/>
        <v>65</v>
      </c>
      <c r="B100" s="42">
        <f t="shared" si="4"/>
        <v>496593.06257514853</v>
      </c>
      <c r="C100" s="42">
        <f t="shared" si="0"/>
        <v>1292.1141648287924</v>
      </c>
      <c r="D100" s="42">
        <f t="shared" si="1"/>
        <v>1815.4478018862396</v>
      </c>
      <c r="E100" s="42">
        <f t="shared" si="5"/>
        <v>515.56588722502966</v>
      </c>
      <c r="F100" s="96">
        <f t="shared" si="6"/>
        <v>117.32765826465557</v>
      </c>
      <c r="G100" s="96">
        <f t="shared" si="7"/>
        <v>234.65531652931114</v>
      </c>
      <c r="H100" s="42">
        <f t="shared" si="8"/>
        <v>361.53601041076445</v>
      </c>
      <c r="I100" s="42">
        <f t="shared" si="9"/>
        <v>2321.4606534944714</v>
      </c>
      <c r="J100" s="42">
        <f t="shared" si="10"/>
        <v>2111.8978487638005</v>
      </c>
      <c r="K100" s="43">
        <f t="shared" si="2"/>
        <v>24034.328632699337</v>
      </c>
    </row>
    <row r="101" spans="1:11">
      <c r="A101" s="95">
        <f t="shared" si="3"/>
        <v>66</v>
      </c>
      <c r="B101" s="42">
        <f t="shared" si="4"/>
        <v>498248.37278373243</v>
      </c>
      <c r="C101" s="42">
        <f t="shared" ref="C101:C155" si="11">IF(A101="","",IF(A101&gt;$C$10*12,0,-CUMIPMT($C$9/12,$C$10*12,$C$19,A101,A101,0)))</f>
        <v>1289.8930008562404</v>
      </c>
      <c r="D101" s="42">
        <f t="shared" ref="D101:D145" si="12">IF(A101="","",IF(C101=0,0,$C$20))</f>
        <v>1815.4478018862396</v>
      </c>
      <c r="E101" s="42">
        <f t="shared" si="5"/>
        <v>517.28444018244647</v>
      </c>
      <c r="F101" s="96">
        <f t="shared" si="6"/>
        <v>117.6209774103172</v>
      </c>
      <c r="G101" s="96">
        <f t="shared" si="7"/>
        <v>235.24195482063439</v>
      </c>
      <c r="H101" s="42">
        <f t="shared" si="8"/>
        <v>361.43548820773742</v>
      </c>
      <c r="I101" s="42">
        <f t="shared" si="9"/>
        <v>2324.1596860919003</v>
      </c>
      <c r="J101" s="42">
        <f t="shared" si="10"/>
        <v>2117.1775933857098</v>
      </c>
      <c r="K101" s="43">
        <f t="shared" ref="K101:K155" si="13">IF(A101="","",IF(I101-J101&lt;0,(K100)*(1+$G$10/12),(K100+I101-J101)*(1+$G$10/12)))</f>
        <v>24402.919463574897</v>
      </c>
    </row>
    <row r="102" spans="1:11">
      <c r="A102" s="95">
        <f t="shared" ref="A102:A165" si="14">IF(A101=$C$3*12,"",IF(A101="","",A101+1))</f>
        <v>67</v>
      </c>
      <c r="B102" s="42">
        <f t="shared" ref="B102:B165" si="15">IF(A102="","",B101*(1+$C$14/12))</f>
        <v>499909.20069301157</v>
      </c>
      <c r="C102" s="42">
        <f t="shared" si="11"/>
        <v>1287.6625820338027</v>
      </c>
      <c r="D102" s="42">
        <f t="shared" si="12"/>
        <v>1815.4478018862396</v>
      </c>
      <c r="E102" s="42">
        <f t="shared" ref="E102:E165" si="16">IF(A102="","",B101*$C$11/12)</f>
        <v>519.00872164972134</v>
      </c>
      <c r="F102" s="96">
        <f t="shared" ref="F102:F165" si="17">IF(A102="","",F101*(1+$C$16/12))</f>
        <v>117.91502985384298</v>
      </c>
      <c r="G102" s="96">
        <f t="shared" ref="G102:G165" si="18">IF(A102="","",G101*(1+$C$16/12))</f>
        <v>235.83005970768596</v>
      </c>
      <c r="H102" s="42">
        <f t="shared" ref="H102:H165" si="19">IF(A102="","",(E102+C102)*$C$15)</f>
        <v>361.33426073670483</v>
      </c>
      <c r="I102" s="42">
        <f t="shared" ref="I102:I165" si="20">IF(A102="","",SUM(D102:G102)-H102)</f>
        <v>2326.8673523607849</v>
      </c>
      <c r="J102" s="42">
        <f t="shared" ref="J102:J165" si="21">IF(A102="","",J101*(1+$G$9/12))</f>
        <v>2122.4705373691741</v>
      </c>
      <c r="K102" s="43">
        <f t="shared" si="13"/>
        <v>24771.365053756945</v>
      </c>
    </row>
    <row r="103" spans="1:11">
      <c r="A103" s="95">
        <f t="shared" si="14"/>
        <v>68</v>
      </c>
      <c r="B103" s="42">
        <f t="shared" si="15"/>
        <v>501575.56469532166</v>
      </c>
      <c r="C103" s="42">
        <f t="shared" si="11"/>
        <v>1285.422869799605</v>
      </c>
      <c r="D103" s="42">
        <f t="shared" si="12"/>
        <v>1815.4478018862396</v>
      </c>
      <c r="E103" s="42">
        <f t="shared" si="16"/>
        <v>520.73875072188707</v>
      </c>
      <c r="F103" s="96">
        <f t="shared" si="17"/>
        <v>118.20981742847758</v>
      </c>
      <c r="G103" s="96">
        <f t="shared" si="18"/>
        <v>236.41963485695516</v>
      </c>
      <c r="H103" s="42">
        <f t="shared" si="19"/>
        <v>361.23232410429841</v>
      </c>
      <c r="I103" s="42">
        <f t="shared" si="20"/>
        <v>2329.5836807892611</v>
      </c>
      <c r="J103" s="42">
        <f t="shared" si="21"/>
        <v>2127.776713712597</v>
      </c>
      <c r="K103" s="43">
        <f t="shared" si="13"/>
        <v>25139.659834305832</v>
      </c>
    </row>
    <row r="104" spans="1:11">
      <c r="A104" s="95">
        <f t="shared" si="14"/>
        <v>69</v>
      </c>
      <c r="B104" s="42">
        <f t="shared" si="15"/>
        <v>503247.48324430612</v>
      </c>
      <c r="C104" s="42">
        <f t="shared" si="11"/>
        <v>1283.1738254310978</v>
      </c>
      <c r="D104" s="42">
        <f t="shared" si="12"/>
        <v>1815.4478018862396</v>
      </c>
      <c r="E104" s="42">
        <f t="shared" si="16"/>
        <v>522.4745465576267</v>
      </c>
      <c r="F104" s="96">
        <f t="shared" si="17"/>
        <v>118.50534197204877</v>
      </c>
      <c r="G104" s="96">
        <f t="shared" si="18"/>
        <v>237.01068394409754</v>
      </c>
      <c r="H104" s="42">
        <f t="shared" si="19"/>
        <v>361.12967439774496</v>
      </c>
      <c r="I104" s="42">
        <f t="shared" si="20"/>
        <v>2332.3086999622678</v>
      </c>
      <c r="J104" s="42">
        <f t="shared" si="21"/>
        <v>2133.0961554968785</v>
      </c>
      <c r="K104" s="43">
        <f t="shared" si="13"/>
        <v>25507.798194629697</v>
      </c>
    </row>
    <row r="105" spans="1:11">
      <c r="A105" s="95">
        <f t="shared" si="14"/>
        <v>70</v>
      </c>
      <c r="B105" s="42">
        <f t="shared" si="15"/>
        <v>504924.97485512053</v>
      </c>
      <c r="C105" s="42">
        <f t="shared" si="11"/>
        <v>1280.9154100443889</v>
      </c>
      <c r="D105" s="42">
        <f t="shared" si="12"/>
        <v>1815.4478018862396</v>
      </c>
      <c r="E105" s="42">
        <f t="shared" si="16"/>
        <v>524.21612837948555</v>
      </c>
      <c r="F105" s="96">
        <f t="shared" si="17"/>
        <v>118.80160532697889</v>
      </c>
      <c r="G105" s="96">
        <f t="shared" si="18"/>
        <v>237.60321065395777</v>
      </c>
      <c r="H105" s="42">
        <f t="shared" si="19"/>
        <v>361.02630768477491</v>
      </c>
      <c r="I105" s="42">
        <f t="shared" si="20"/>
        <v>2335.0424385618867</v>
      </c>
      <c r="J105" s="42">
        <f t="shared" si="21"/>
        <v>2138.4288958856205</v>
      </c>
      <c r="K105" s="43">
        <f t="shared" si="13"/>
        <v>25875.774482221335</v>
      </c>
    </row>
    <row r="106" spans="1:11">
      <c r="A106" s="95">
        <f t="shared" si="14"/>
        <v>71</v>
      </c>
      <c r="B106" s="42">
        <f t="shared" si="15"/>
        <v>506608.05810463766</v>
      </c>
      <c r="C106" s="42">
        <f t="shared" si="11"/>
        <v>1278.6475845935684</v>
      </c>
      <c r="D106" s="42">
        <f t="shared" si="12"/>
        <v>1815.4478018862396</v>
      </c>
      <c r="E106" s="42">
        <f t="shared" si="16"/>
        <v>525.96351547408392</v>
      </c>
      <c r="F106" s="96">
        <f t="shared" si="17"/>
        <v>119.09860934029633</v>
      </c>
      <c r="G106" s="96">
        <f t="shared" si="18"/>
        <v>238.19721868059267</v>
      </c>
      <c r="H106" s="42">
        <f t="shared" si="19"/>
        <v>360.92222001353048</v>
      </c>
      <c r="I106" s="42">
        <f t="shared" si="20"/>
        <v>2337.7849253676823</v>
      </c>
      <c r="J106" s="42">
        <f t="shared" si="21"/>
        <v>2143.7749681253345</v>
      </c>
      <c r="K106" s="43">
        <f t="shared" si="13"/>
        <v>26243.58300239344</v>
      </c>
    </row>
    <row r="107" spans="1:11" ht="13.5" thickBot="1">
      <c r="A107" s="80">
        <f t="shared" si="14"/>
        <v>72</v>
      </c>
      <c r="B107" s="37">
        <f t="shared" si="15"/>
        <v>508296.75163165317</v>
      </c>
      <c r="C107" s="37">
        <f t="shared" si="11"/>
        <v>1276.3703098700366</v>
      </c>
      <c r="D107" s="37">
        <f t="shared" si="12"/>
        <v>1815.4478018862396</v>
      </c>
      <c r="E107" s="37">
        <f t="shared" si="16"/>
        <v>527.71672719233095</v>
      </c>
      <c r="F107" s="97">
        <f t="shared" si="17"/>
        <v>119.39635586364707</v>
      </c>
      <c r="G107" s="97">
        <f t="shared" si="18"/>
        <v>238.79271172729415</v>
      </c>
      <c r="H107" s="37">
        <f t="shared" si="19"/>
        <v>360.81740741247353</v>
      </c>
      <c r="I107" s="37">
        <f t="shared" si="20"/>
        <v>2340.5361892570381</v>
      </c>
      <c r="J107" s="37">
        <f t="shared" si="21"/>
        <v>2149.1344055456475</v>
      </c>
      <c r="K107" s="38">
        <f t="shared" si="13"/>
        <v>26611.218018012194</v>
      </c>
    </row>
    <row r="108" spans="1:11">
      <c r="A108" s="94">
        <f t="shared" si="14"/>
        <v>73</v>
      </c>
      <c r="B108" s="32">
        <f t="shared" si="15"/>
        <v>509991.07413709204</v>
      </c>
      <c r="C108" s="32">
        <f t="shared" si="11"/>
        <v>1274.0835465018231</v>
      </c>
      <c r="D108" s="32">
        <f t="shared" si="12"/>
        <v>1815.4478018862396</v>
      </c>
      <c r="E108" s="32">
        <f t="shared" si="16"/>
        <v>529.47578294963876</v>
      </c>
      <c r="F108" s="98">
        <f t="shared" si="17"/>
        <v>119.69484675330618</v>
      </c>
      <c r="G108" s="98">
        <f t="shared" si="18"/>
        <v>239.38969350661236</v>
      </c>
      <c r="H108" s="32">
        <f t="shared" si="19"/>
        <v>360.71186589029242</v>
      </c>
      <c r="I108" s="32">
        <f t="shared" si="20"/>
        <v>2343.2962592055046</v>
      </c>
      <c r="J108" s="32">
        <f t="shared" si="21"/>
        <v>2154.5072415595114</v>
      </c>
      <c r="K108" s="33">
        <f t="shared" si="13"/>
        <v>26978.673749229238</v>
      </c>
    </row>
    <row r="109" spans="1:11">
      <c r="A109" s="95">
        <f t="shared" si="14"/>
        <v>74</v>
      </c>
      <c r="B109" s="42">
        <f t="shared" si="15"/>
        <v>511691.04438421573</v>
      </c>
      <c r="C109" s="42">
        <f t="shared" si="11"/>
        <v>1271.7872549529088</v>
      </c>
      <c r="D109" s="42">
        <f t="shared" si="12"/>
        <v>1815.4478018862396</v>
      </c>
      <c r="E109" s="42">
        <f t="shared" si="16"/>
        <v>531.24070222613761</v>
      </c>
      <c r="F109" s="96">
        <f t="shared" si="17"/>
        <v>119.99408387018944</v>
      </c>
      <c r="G109" s="96">
        <f t="shared" si="18"/>
        <v>239.98816774037888</v>
      </c>
      <c r="H109" s="42">
        <f t="shared" si="19"/>
        <v>360.60559143580934</v>
      </c>
      <c r="I109" s="42">
        <f t="shared" si="20"/>
        <v>2346.0651642871362</v>
      </c>
      <c r="J109" s="42">
        <f t="shared" si="21"/>
        <v>2159.89350966341</v>
      </c>
      <c r="K109" s="43">
        <f t="shared" si="13"/>
        <v>27345.944373211983</v>
      </c>
    </row>
    <row r="110" spans="1:11">
      <c r="A110" s="95">
        <f t="shared" si="14"/>
        <v>75</v>
      </c>
      <c r="B110" s="42">
        <f t="shared" si="15"/>
        <v>513396.68119882984</v>
      </c>
      <c r="C110" s="42">
        <f t="shared" si="11"/>
        <v>1269.4813955225404</v>
      </c>
      <c r="D110" s="42">
        <f t="shared" si="12"/>
        <v>1815.4478018862396</v>
      </c>
      <c r="E110" s="42">
        <f t="shared" si="16"/>
        <v>533.0115045668914</v>
      </c>
      <c r="F110" s="96">
        <f t="shared" si="17"/>
        <v>120.29406907986491</v>
      </c>
      <c r="G110" s="96">
        <f t="shared" si="18"/>
        <v>240.58813815972982</v>
      </c>
      <c r="H110" s="42">
        <f t="shared" si="19"/>
        <v>360.49858001788635</v>
      </c>
      <c r="I110" s="42">
        <f t="shared" si="20"/>
        <v>2348.8429336748391</v>
      </c>
      <c r="J110" s="42">
        <f t="shared" si="21"/>
        <v>2165.2932434375684</v>
      </c>
      <c r="K110" s="43">
        <f t="shared" si="13"/>
        <v>27713.024023872247</v>
      </c>
    </row>
    <row r="111" spans="1:11">
      <c r="A111" s="95">
        <f t="shared" si="14"/>
        <v>76</v>
      </c>
      <c r="B111" s="42">
        <f t="shared" si="15"/>
        <v>515108.00346949266</v>
      </c>
      <c r="C111" s="42">
        <f t="shared" si="11"/>
        <v>1267.1659283445456</v>
      </c>
      <c r="D111" s="42">
        <f t="shared" si="12"/>
        <v>1815.4478018862396</v>
      </c>
      <c r="E111" s="42">
        <f t="shared" si="16"/>
        <v>534.78820958211452</v>
      </c>
      <c r="F111" s="96">
        <f t="shared" si="17"/>
        <v>120.59480425256457</v>
      </c>
      <c r="G111" s="96">
        <f t="shared" si="18"/>
        <v>241.18960850512914</v>
      </c>
      <c r="H111" s="42">
        <f t="shared" si="19"/>
        <v>360.39082758533209</v>
      </c>
      <c r="I111" s="42">
        <f t="shared" si="20"/>
        <v>2351.629596640716</v>
      </c>
      <c r="J111" s="42">
        <f t="shared" si="21"/>
        <v>2170.7064765461623</v>
      </c>
      <c r="K111" s="43">
        <f t="shared" si="13"/>
        <v>28079.906791593246</v>
      </c>
    </row>
    <row r="112" spans="1:11">
      <c r="A112" s="95">
        <f t="shared" si="14"/>
        <v>77</v>
      </c>
      <c r="B112" s="42">
        <f t="shared" si="15"/>
        <v>516825.03014772432</v>
      </c>
      <c r="C112" s="42">
        <f t="shared" si="11"/>
        <v>1264.8408133866428</v>
      </c>
      <c r="D112" s="42">
        <f t="shared" si="12"/>
        <v>1815.4478018862396</v>
      </c>
      <c r="E112" s="42">
        <f t="shared" si="16"/>
        <v>536.57083694738822</v>
      </c>
      <c r="F112" s="96">
        <f t="shared" si="17"/>
        <v>120.89629126319598</v>
      </c>
      <c r="G112" s="96">
        <f t="shared" si="18"/>
        <v>241.79258252639195</v>
      </c>
      <c r="H112" s="42">
        <f t="shared" si="19"/>
        <v>360.28233006680625</v>
      </c>
      <c r="I112" s="42">
        <f t="shared" si="20"/>
        <v>2354.4251825564097</v>
      </c>
      <c r="J112" s="42">
        <f t="shared" si="21"/>
        <v>2176.1332427375278</v>
      </c>
      <c r="K112" s="43">
        <f t="shared" si="13"/>
        <v>28446.586722954875</v>
      </c>
    </row>
    <row r="113" spans="1:11">
      <c r="A113" s="95">
        <f t="shared" si="14"/>
        <v>78</v>
      </c>
      <c r="B113" s="42">
        <f t="shared" si="15"/>
        <v>518547.78024821676</v>
      </c>
      <c r="C113" s="42">
        <f t="shared" si="11"/>
        <v>1262.5060104497484</v>
      </c>
      <c r="D113" s="42">
        <f t="shared" si="12"/>
        <v>1815.4478018862396</v>
      </c>
      <c r="E113" s="42">
        <f t="shared" si="16"/>
        <v>538.35940640387946</v>
      </c>
      <c r="F113" s="96">
        <f t="shared" si="17"/>
        <v>121.19853199135396</v>
      </c>
      <c r="G113" s="96">
        <f t="shared" si="18"/>
        <v>242.39706398270792</v>
      </c>
      <c r="H113" s="42">
        <f t="shared" si="19"/>
        <v>360.17308337072558</v>
      </c>
      <c r="I113" s="42">
        <f t="shared" si="20"/>
        <v>2357.2297208934551</v>
      </c>
      <c r="J113" s="42">
        <f t="shared" si="21"/>
        <v>2181.5735758443716</v>
      </c>
      <c r="K113" s="43">
        <f t="shared" si="13"/>
        <v>28813.057820457318</v>
      </c>
    </row>
    <row r="114" spans="1:11">
      <c r="A114" s="95">
        <f t="shared" si="14"/>
        <v>79</v>
      </c>
      <c r="B114" s="42">
        <f t="shared" si="15"/>
        <v>520276.27284904418</v>
      </c>
      <c r="C114" s="42">
        <f t="shared" si="11"/>
        <v>1260.1614791672837</v>
      </c>
      <c r="D114" s="42">
        <f t="shared" si="12"/>
        <v>1815.4478018862396</v>
      </c>
      <c r="E114" s="42">
        <f t="shared" si="16"/>
        <v>540.15393775855921</v>
      </c>
      <c r="F114" s="96">
        <f t="shared" si="17"/>
        <v>121.50152832133234</v>
      </c>
      <c r="G114" s="96">
        <f t="shared" si="18"/>
        <v>243.00305664266469</v>
      </c>
      <c r="H114" s="42">
        <f t="shared" si="19"/>
        <v>360.06308338516857</v>
      </c>
      <c r="I114" s="42">
        <f t="shared" si="20"/>
        <v>2360.0432412236273</v>
      </c>
      <c r="J114" s="42">
        <f t="shared" si="21"/>
        <v>2187.0275097839826</v>
      </c>
      <c r="K114" s="43">
        <f t="shared" si="13"/>
        <v>29179.314042242939</v>
      </c>
    </row>
    <row r="115" spans="1:11">
      <c r="A115" s="95">
        <f t="shared" si="14"/>
        <v>80</v>
      </c>
      <c r="B115" s="42">
        <f t="shared" si="15"/>
        <v>522010.52709187439</v>
      </c>
      <c r="C115" s="42">
        <f t="shared" si="11"/>
        <v>1257.8071790044755</v>
      </c>
      <c r="D115" s="42">
        <f t="shared" si="12"/>
        <v>1815.4478018862396</v>
      </c>
      <c r="E115" s="42">
        <f t="shared" si="16"/>
        <v>541.95445088442102</v>
      </c>
      <c r="F115" s="96">
        <f t="shared" si="17"/>
        <v>121.80528214213567</v>
      </c>
      <c r="G115" s="96">
        <f t="shared" si="18"/>
        <v>243.61056428427133</v>
      </c>
      <c r="H115" s="42">
        <f t="shared" si="19"/>
        <v>359.95232597777931</v>
      </c>
      <c r="I115" s="42">
        <f t="shared" si="20"/>
        <v>2362.8657732192883</v>
      </c>
      <c r="J115" s="42">
        <f t="shared" si="21"/>
        <v>2192.4950785584424</v>
      </c>
      <c r="K115" s="43">
        <f t="shared" si="13"/>
        <v>29545.349301816477</v>
      </c>
    </row>
    <row r="116" spans="1:11">
      <c r="A116" s="95">
        <f t="shared" si="14"/>
        <v>81</v>
      </c>
      <c r="B116" s="42">
        <f t="shared" si="15"/>
        <v>523750.5621821807</v>
      </c>
      <c r="C116" s="42">
        <f t="shared" si="11"/>
        <v>1255.4430692576555</v>
      </c>
      <c r="D116" s="42">
        <f t="shared" si="12"/>
        <v>1815.4478018862396</v>
      </c>
      <c r="E116" s="42">
        <f t="shared" si="16"/>
        <v>543.76096572070253</v>
      </c>
      <c r="F116" s="96">
        <f t="shared" si="17"/>
        <v>122.109795347491</v>
      </c>
      <c r="G116" s="96">
        <f t="shared" si="18"/>
        <v>244.219590694982</v>
      </c>
      <c r="H116" s="42">
        <f t="shared" si="19"/>
        <v>359.84080699567158</v>
      </c>
      <c r="I116" s="42">
        <f t="shared" si="20"/>
        <v>2365.6973466537434</v>
      </c>
      <c r="J116" s="42">
        <f t="shared" si="21"/>
        <v>2197.9763162548384</v>
      </c>
      <c r="K116" s="43">
        <f t="shared" si="13"/>
        <v>29911.157467763482</v>
      </c>
    </row>
    <row r="117" spans="1:11">
      <c r="A117" s="95">
        <f t="shared" si="14"/>
        <v>82</v>
      </c>
      <c r="B117" s="42">
        <f t="shared" si="15"/>
        <v>525496.39738945465</v>
      </c>
      <c r="C117" s="42">
        <f t="shared" si="11"/>
        <v>1253.069109053557</v>
      </c>
      <c r="D117" s="42">
        <f t="shared" si="12"/>
        <v>1815.4478018862396</v>
      </c>
      <c r="E117" s="42">
        <f t="shared" si="16"/>
        <v>545.57350227310496</v>
      </c>
      <c r="F117" s="96">
        <f t="shared" si="17"/>
        <v>122.41506983585973</v>
      </c>
      <c r="G117" s="96">
        <f t="shared" si="18"/>
        <v>244.83013967171945</v>
      </c>
      <c r="H117" s="42">
        <f t="shared" si="19"/>
        <v>359.72852226533246</v>
      </c>
      <c r="I117" s="42">
        <f t="shared" si="20"/>
        <v>2368.5379914015912</v>
      </c>
      <c r="J117" s="42">
        <f t="shared" si="21"/>
        <v>2203.4712570454753</v>
      </c>
      <c r="K117" s="43">
        <f t="shared" si="13"/>
        <v>30276.732363467057</v>
      </c>
    </row>
    <row r="118" spans="1:11">
      <c r="A118" s="95">
        <f t="shared" si="14"/>
        <v>83</v>
      </c>
      <c r="B118" s="42">
        <f t="shared" si="15"/>
        <v>527248.05204741959</v>
      </c>
      <c r="C118" s="42">
        <f t="shared" si="11"/>
        <v>1250.685257348608</v>
      </c>
      <c r="D118" s="42">
        <f t="shared" si="12"/>
        <v>1815.4478018862396</v>
      </c>
      <c r="E118" s="42">
        <f t="shared" si="16"/>
        <v>547.3920806140153</v>
      </c>
      <c r="F118" s="96">
        <f t="shared" si="17"/>
        <v>122.72110751044937</v>
      </c>
      <c r="G118" s="96">
        <f t="shared" si="18"/>
        <v>245.44221502089874</v>
      </c>
      <c r="H118" s="42">
        <f t="shared" si="19"/>
        <v>359.61546759252474</v>
      </c>
      <c r="I118" s="42">
        <f t="shared" si="20"/>
        <v>2371.3877374390786</v>
      </c>
      <c r="J118" s="42">
        <f t="shared" si="21"/>
        <v>2208.9799351880888</v>
      </c>
      <c r="K118" s="43">
        <f t="shared" si="13"/>
        <v>30642.067766822831</v>
      </c>
    </row>
    <row r="119" spans="1:11" ht="13.5" thickBot="1">
      <c r="A119" s="80">
        <f t="shared" si="14"/>
        <v>84</v>
      </c>
      <c r="B119" s="37">
        <f t="shared" si="15"/>
        <v>529005.54555424443</v>
      </c>
      <c r="C119" s="37">
        <f t="shared" si="11"/>
        <v>1248.291472928222</v>
      </c>
      <c r="D119" s="37">
        <f t="shared" si="12"/>
        <v>1815.4478018862396</v>
      </c>
      <c r="E119" s="37">
        <f t="shared" si="16"/>
        <v>549.21672088272874</v>
      </c>
      <c r="F119" s="97">
        <f t="shared" si="17"/>
        <v>123.02791027922549</v>
      </c>
      <c r="G119" s="97">
        <f t="shared" si="18"/>
        <v>246.05582055845099</v>
      </c>
      <c r="H119" s="37">
        <f t="shared" si="19"/>
        <v>359.50163876219017</v>
      </c>
      <c r="I119" s="37">
        <f t="shared" si="20"/>
        <v>2374.2466148444546</v>
      </c>
      <c r="J119" s="37">
        <f t="shared" si="21"/>
        <v>2214.5023850260591</v>
      </c>
      <c r="K119" s="38">
        <f t="shared" si="13"/>
        <v>31007.157409952164</v>
      </c>
    </row>
    <row r="120" spans="1:11">
      <c r="A120" s="94">
        <f t="shared" si="14"/>
        <v>85</v>
      </c>
      <c r="B120" s="32">
        <f t="shared" si="15"/>
        <v>530768.8973727586</v>
      </c>
      <c r="C120" s="32">
        <f t="shared" si="11"/>
        <v>1245.8877144060843</v>
      </c>
      <c r="D120" s="32">
        <f t="shared" si="12"/>
        <v>1815.4478018862396</v>
      </c>
      <c r="E120" s="32">
        <f t="shared" si="16"/>
        <v>551.04744328567131</v>
      </c>
      <c r="F120" s="98">
        <f t="shared" si="17"/>
        <v>123.33548005492355</v>
      </c>
      <c r="G120" s="98">
        <f t="shared" si="18"/>
        <v>246.6709601098471</v>
      </c>
      <c r="H120" s="32">
        <f t="shared" si="19"/>
        <v>359.38703153835115</v>
      </c>
      <c r="I120" s="32">
        <f t="shared" si="20"/>
        <v>2377.1146537983304</v>
      </c>
      <c r="J120" s="32">
        <f t="shared" si="21"/>
        <v>2220.0386409886241</v>
      </c>
      <c r="K120" s="33">
        <f t="shared" si="13"/>
        <v>31371.994978913619</v>
      </c>
    </row>
    <row r="121" spans="1:11">
      <c r="A121" s="95">
        <f t="shared" si="14"/>
        <v>86</v>
      </c>
      <c r="B121" s="42">
        <f t="shared" si="15"/>
        <v>532538.12703066785</v>
      </c>
      <c r="C121" s="42">
        <f t="shared" si="11"/>
        <v>1243.4739402234377</v>
      </c>
      <c r="D121" s="42">
        <f t="shared" si="12"/>
        <v>1815.4478018862396</v>
      </c>
      <c r="E121" s="42">
        <f t="shared" si="16"/>
        <v>552.8842680966236</v>
      </c>
      <c r="F121" s="96">
        <f t="shared" si="17"/>
        <v>123.64381875506085</v>
      </c>
      <c r="G121" s="96">
        <f t="shared" si="18"/>
        <v>247.2876375101217</v>
      </c>
      <c r="H121" s="42">
        <f t="shared" si="19"/>
        <v>359.27164166401229</v>
      </c>
      <c r="I121" s="42">
        <f t="shared" si="20"/>
        <v>2379.9918845840334</v>
      </c>
      <c r="J121" s="42">
        <f t="shared" si="21"/>
        <v>2225.5887375910957</v>
      </c>
      <c r="K121" s="43">
        <f t="shared" si="13"/>
        <v>31736.574113412596</v>
      </c>
    </row>
    <row r="122" spans="1:11">
      <c r="A122" s="95">
        <f t="shared" si="14"/>
        <v>87</v>
      </c>
      <c r="B122" s="42">
        <f t="shared" si="15"/>
        <v>534313.25412077014</v>
      </c>
      <c r="C122" s="42">
        <f t="shared" si="11"/>
        <v>1241.0501086483634</v>
      </c>
      <c r="D122" s="42">
        <f t="shared" si="12"/>
        <v>1815.4478018862396</v>
      </c>
      <c r="E122" s="42">
        <f t="shared" si="16"/>
        <v>554.72721565694576</v>
      </c>
      <c r="F122" s="96">
        <f t="shared" si="17"/>
        <v>123.95292830194849</v>
      </c>
      <c r="G122" s="96">
        <f t="shared" si="18"/>
        <v>247.90585660389698</v>
      </c>
      <c r="H122" s="42">
        <f t="shared" si="19"/>
        <v>359.15546486106189</v>
      </c>
      <c r="I122" s="42">
        <f t="shared" si="20"/>
        <v>2382.8783375879689</v>
      </c>
      <c r="J122" s="42">
        <f t="shared" si="21"/>
        <v>2231.1527094350731</v>
      </c>
      <c r="K122" s="43">
        <f t="shared" si="13"/>
        <v>32100.888406509257</v>
      </c>
    </row>
    <row r="123" spans="1:11">
      <c r="A123" s="95">
        <f t="shared" si="14"/>
        <v>88</v>
      </c>
      <c r="B123" s="42">
        <f t="shared" si="15"/>
        <v>536094.29830117279</v>
      </c>
      <c r="C123" s="42">
        <f t="shared" si="11"/>
        <v>1238.6161777750597</v>
      </c>
      <c r="D123" s="42">
        <f t="shared" si="12"/>
        <v>1815.4478018862396</v>
      </c>
      <c r="E123" s="42">
        <f t="shared" si="16"/>
        <v>556.57630637580223</v>
      </c>
      <c r="F123" s="96">
        <f t="shared" si="17"/>
        <v>124.26281062270336</v>
      </c>
      <c r="G123" s="96">
        <f t="shared" si="18"/>
        <v>248.52562124540671</v>
      </c>
      <c r="H123" s="42">
        <f t="shared" si="19"/>
        <v>359.03849683017239</v>
      </c>
      <c r="I123" s="42">
        <f t="shared" si="20"/>
        <v>2385.7740432999799</v>
      </c>
      <c r="J123" s="42">
        <f t="shared" si="21"/>
        <v>2236.7305912086608</v>
      </c>
      <c r="K123" s="43">
        <f t="shared" si="13"/>
        <v>32464.931404324576</v>
      </c>
    </row>
    <row r="124" spans="1:11">
      <c r="A124" s="95">
        <f t="shared" si="14"/>
        <v>89</v>
      </c>
      <c r="B124" s="42">
        <f t="shared" si="15"/>
        <v>537881.27929551003</v>
      </c>
      <c r="C124" s="42">
        <f t="shared" si="11"/>
        <v>1236.1721055231174</v>
      </c>
      <c r="D124" s="42">
        <f t="shared" si="12"/>
        <v>1815.4478018862396</v>
      </c>
      <c r="E124" s="42">
        <f t="shared" si="16"/>
        <v>558.43156073038836</v>
      </c>
      <c r="F124" s="96">
        <f t="shared" si="17"/>
        <v>124.57346764926011</v>
      </c>
      <c r="G124" s="96">
        <f t="shared" si="18"/>
        <v>249.14693529852022</v>
      </c>
      <c r="H124" s="42">
        <f t="shared" si="19"/>
        <v>358.92073325070118</v>
      </c>
      <c r="I124" s="42">
        <f t="shared" si="20"/>
        <v>2388.679032313707</v>
      </c>
      <c r="J124" s="42">
        <f t="shared" si="21"/>
        <v>2242.3224176866825</v>
      </c>
      <c r="K124" s="43">
        <f t="shared" si="13"/>
        <v>32828.696605744612</v>
      </c>
    </row>
    <row r="125" spans="1:11">
      <c r="A125" s="95">
        <f t="shared" si="14"/>
        <v>90</v>
      </c>
      <c r="B125" s="42">
        <f t="shared" si="15"/>
        <v>539674.21689316176</v>
      </c>
      <c r="C125" s="42">
        <f t="shared" si="11"/>
        <v>1233.7178496367915</v>
      </c>
      <c r="D125" s="42">
        <f t="shared" si="12"/>
        <v>1815.4478018862396</v>
      </c>
      <c r="E125" s="42">
        <f t="shared" si="16"/>
        <v>560.29299926615624</v>
      </c>
      <c r="F125" s="96">
        <f t="shared" si="17"/>
        <v>124.88490131838326</v>
      </c>
      <c r="G125" s="96">
        <f t="shared" si="18"/>
        <v>249.76980263676651</v>
      </c>
      <c r="H125" s="42">
        <f t="shared" si="19"/>
        <v>358.80216978058957</v>
      </c>
      <c r="I125" s="42">
        <f t="shared" si="20"/>
        <v>2391.5933353269556</v>
      </c>
      <c r="J125" s="42">
        <f t="shared" si="21"/>
        <v>2247.9282237308989</v>
      </c>
      <c r="K125" s="43">
        <f t="shared" si="13"/>
        <v>33192.177462122934</v>
      </c>
    </row>
    <row r="126" spans="1:11">
      <c r="A126" s="95">
        <f t="shared" si="14"/>
        <v>91</v>
      </c>
      <c r="B126" s="42">
        <f t="shared" si="15"/>
        <v>541473.13094947231</v>
      </c>
      <c r="C126" s="42">
        <f t="shared" si="11"/>
        <v>1231.2533676842729</v>
      </c>
      <c r="D126" s="42">
        <f t="shared" si="12"/>
        <v>1815.4478018862396</v>
      </c>
      <c r="E126" s="42">
        <f t="shared" si="16"/>
        <v>562.16064259704353</v>
      </c>
      <c r="F126" s="96">
        <f t="shared" si="17"/>
        <v>125.19711357167921</v>
      </c>
      <c r="G126" s="96">
        <f t="shared" si="18"/>
        <v>250.39422714335842</v>
      </c>
      <c r="H126" s="42">
        <f t="shared" si="19"/>
        <v>358.68280205626331</v>
      </c>
      <c r="I126" s="42">
        <f t="shared" si="20"/>
        <v>2394.5169831420576</v>
      </c>
      <c r="J126" s="42">
        <f t="shared" si="21"/>
        <v>2253.5480442902262</v>
      </c>
      <c r="K126" s="43">
        <f t="shared" si="13"/>
        <v>33555.367376981259</v>
      </c>
    </row>
    <row r="127" spans="1:11">
      <c r="A127" s="95">
        <f t="shared" si="14"/>
        <v>92</v>
      </c>
      <c r="B127" s="42">
        <f t="shared" si="15"/>
        <v>543278.04138597054</v>
      </c>
      <c r="C127" s="42">
        <f t="shared" si="11"/>
        <v>1228.778617056952</v>
      </c>
      <c r="D127" s="42">
        <f t="shared" si="12"/>
        <v>1815.4478018862396</v>
      </c>
      <c r="E127" s="42">
        <f t="shared" si="16"/>
        <v>564.0345114057003</v>
      </c>
      <c r="F127" s="96">
        <f t="shared" si="17"/>
        <v>125.5101063556084</v>
      </c>
      <c r="G127" s="96">
        <f t="shared" si="18"/>
        <v>251.0202127112168</v>
      </c>
      <c r="H127" s="42">
        <f t="shared" si="19"/>
        <v>358.5626256925305</v>
      </c>
      <c r="I127" s="42">
        <f t="shared" si="20"/>
        <v>2397.4500066662349</v>
      </c>
      <c r="J127" s="42">
        <f t="shared" si="21"/>
        <v>2259.1819144009519</v>
      </c>
      <c r="K127" s="43">
        <f t="shared" si="13"/>
        <v>33918.259705708188</v>
      </c>
    </row>
    <row r="128" spans="1:11">
      <c r="A128" s="95">
        <f t="shared" si="14"/>
        <v>93</v>
      </c>
      <c r="B128" s="42">
        <f t="shared" si="15"/>
        <v>545088.9681905905</v>
      </c>
      <c r="C128" s="42">
        <f t="shared" si="11"/>
        <v>1226.293554968684</v>
      </c>
      <c r="D128" s="42">
        <f t="shared" si="12"/>
        <v>1815.4478018862396</v>
      </c>
      <c r="E128" s="42">
        <f t="shared" si="16"/>
        <v>565.91462644371938</v>
      </c>
      <c r="F128" s="96">
        <f t="shared" si="17"/>
        <v>125.82388162149742</v>
      </c>
      <c r="G128" s="96">
        <f t="shared" si="18"/>
        <v>251.64776324299484</v>
      </c>
      <c r="H128" s="42">
        <f t="shared" si="19"/>
        <v>358.44163628248072</v>
      </c>
      <c r="I128" s="42">
        <f t="shared" si="20"/>
        <v>2400.3924369119704</v>
      </c>
      <c r="J128" s="42">
        <f t="shared" si="21"/>
        <v>2264.8298691869541</v>
      </c>
      <c r="K128" s="43">
        <f t="shared" si="13"/>
        <v>34280.847755256087</v>
      </c>
    </row>
    <row r="129" spans="1:11">
      <c r="A129" s="95">
        <f t="shared" si="14"/>
        <v>94</v>
      </c>
      <c r="B129" s="42">
        <f t="shared" si="15"/>
        <v>546905.93141789245</v>
      </c>
      <c r="C129" s="42">
        <f t="shared" si="11"/>
        <v>1223.7981384550483</v>
      </c>
      <c r="D129" s="42">
        <f t="shared" si="12"/>
        <v>1815.4478018862396</v>
      </c>
      <c r="E129" s="42">
        <f t="shared" si="16"/>
        <v>567.80100853186514</v>
      </c>
      <c r="F129" s="96">
        <f t="shared" si="17"/>
        <v>126.13844132555116</v>
      </c>
      <c r="G129" s="96">
        <f t="shared" si="18"/>
        <v>252.27688265110231</v>
      </c>
      <c r="H129" s="42">
        <f t="shared" si="19"/>
        <v>358.3198293973827</v>
      </c>
      <c r="I129" s="42">
        <f t="shared" si="20"/>
        <v>2403.3443049973753</v>
      </c>
      <c r="J129" s="42">
        <f t="shared" si="21"/>
        <v>2270.4919438599213</v>
      </c>
      <c r="K129" s="43">
        <f t="shared" si="13"/>
        <v>34643.124783836152</v>
      </c>
    </row>
    <row r="130" spans="1:11">
      <c r="A130" s="95">
        <f t="shared" si="14"/>
        <v>95</v>
      </c>
      <c r="B130" s="42">
        <f t="shared" si="15"/>
        <v>548728.95118928549</v>
      </c>
      <c r="C130" s="42">
        <f t="shared" si="11"/>
        <v>1221.2923243726054</v>
      </c>
      <c r="D130" s="42">
        <f t="shared" si="12"/>
        <v>1815.4478018862396</v>
      </c>
      <c r="E130" s="42">
        <f t="shared" si="16"/>
        <v>569.69367856030465</v>
      </c>
      <c r="F130" s="96">
        <f t="shared" si="17"/>
        <v>126.45378742886503</v>
      </c>
      <c r="G130" s="96">
        <f t="shared" si="18"/>
        <v>252.90757485773005</v>
      </c>
      <c r="H130" s="42">
        <f t="shared" si="19"/>
        <v>358.19720058658208</v>
      </c>
      <c r="I130" s="42">
        <f t="shared" si="20"/>
        <v>2406.3056421465571</v>
      </c>
      <c r="J130" s="42">
        <f t="shared" si="21"/>
        <v>2276.1681737195709</v>
      </c>
      <c r="K130" s="43">
        <f t="shared" si="13"/>
        <v>35005.084000611561</v>
      </c>
    </row>
    <row r="131" spans="1:11" ht="13.5" thickBot="1">
      <c r="A131" s="80">
        <f t="shared" si="14"/>
        <v>96</v>
      </c>
      <c r="B131" s="37">
        <f t="shared" si="15"/>
        <v>550558.04769324977</v>
      </c>
      <c r="C131" s="37">
        <f t="shared" si="11"/>
        <v>1218.7760693981529</v>
      </c>
      <c r="D131" s="37">
        <f t="shared" si="12"/>
        <v>1815.4478018862396</v>
      </c>
      <c r="E131" s="37">
        <f t="shared" si="16"/>
        <v>571.59265748883911</v>
      </c>
      <c r="F131" s="97">
        <f t="shared" si="17"/>
        <v>126.76992189743719</v>
      </c>
      <c r="G131" s="97">
        <f t="shared" si="18"/>
        <v>253.53984379487437</v>
      </c>
      <c r="H131" s="37">
        <f t="shared" si="19"/>
        <v>358.07374537739844</v>
      </c>
      <c r="I131" s="37">
        <f t="shared" si="20"/>
        <v>2409.2764796899914</v>
      </c>
      <c r="J131" s="37">
        <f t="shared" si="21"/>
        <v>2281.8585941538695</v>
      </c>
      <c r="K131" s="38">
        <f t="shared" si="13"/>
        <v>35366.71856538867</v>
      </c>
    </row>
    <row r="132" spans="1:11">
      <c r="A132" s="94">
        <f t="shared" si="14"/>
        <v>97</v>
      </c>
      <c r="B132" s="32">
        <f t="shared" si="15"/>
        <v>552393.24118556059</v>
      </c>
      <c r="C132" s="32">
        <f t="shared" si="11"/>
        <v>1216.249330027973</v>
      </c>
      <c r="D132" s="32">
        <f t="shared" si="12"/>
        <v>1815.4478018862396</v>
      </c>
      <c r="E132" s="32">
        <f t="shared" si="16"/>
        <v>573.49796634713528</v>
      </c>
      <c r="F132" s="98">
        <f t="shared" si="17"/>
        <v>127.08684670218078</v>
      </c>
      <c r="G132" s="98">
        <f t="shared" si="18"/>
        <v>254.17369340436156</v>
      </c>
      <c r="H132" s="32">
        <f t="shared" si="19"/>
        <v>357.9494592750217</v>
      </c>
      <c r="I132" s="32">
        <f t="shared" si="20"/>
        <v>2412.256849064896</v>
      </c>
      <c r="J132" s="32">
        <f t="shared" si="21"/>
        <v>2287.5632406392542</v>
      </c>
      <c r="K132" s="33">
        <f t="shared" si="13"/>
        <v>35728.021588306408</v>
      </c>
    </row>
    <row r="133" spans="1:11">
      <c r="A133" s="95">
        <f t="shared" si="14"/>
        <v>98</v>
      </c>
      <c r="B133" s="42">
        <f t="shared" si="15"/>
        <v>554234.55198951252</v>
      </c>
      <c r="C133" s="42">
        <f t="shared" si="11"/>
        <v>1213.7120625770845</v>
      </c>
      <c r="D133" s="42">
        <f t="shared" si="12"/>
        <v>1815.4478018862396</v>
      </c>
      <c r="E133" s="42">
        <f t="shared" si="16"/>
        <v>575.40962623495898</v>
      </c>
      <c r="F133" s="96">
        <f t="shared" si="17"/>
        <v>127.40456381893623</v>
      </c>
      <c r="G133" s="96">
        <f t="shared" si="18"/>
        <v>254.80912763787245</v>
      </c>
      <c r="H133" s="42">
        <f t="shared" si="19"/>
        <v>357.82433776240873</v>
      </c>
      <c r="I133" s="42">
        <f t="shared" si="20"/>
        <v>2415.2467818155983</v>
      </c>
      <c r="J133" s="42">
        <f t="shared" si="21"/>
        <v>2293.2821487408523</v>
      </c>
      <c r="K133" s="43">
        <f t="shared" si="13"/>
        <v>36088.986129523699</v>
      </c>
    </row>
    <row r="134" spans="1:11">
      <c r="A134" s="95">
        <f t="shared" si="14"/>
        <v>99</v>
      </c>
      <c r="B134" s="42">
        <f t="shared" si="15"/>
        <v>556082.00049614429</v>
      </c>
      <c r="C134" s="42">
        <f t="shared" si="11"/>
        <v>1211.1642231784836</v>
      </c>
      <c r="D134" s="42">
        <f t="shared" si="12"/>
        <v>1815.4478018862396</v>
      </c>
      <c r="E134" s="42">
        <f t="shared" si="16"/>
        <v>577.32765832240887</v>
      </c>
      <c r="F134" s="96">
        <f t="shared" si="17"/>
        <v>127.72307522848355</v>
      </c>
      <c r="G134" s="96">
        <f t="shared" si="18"/>
        <v>255.4461504569671</v>
      </c>
      <c r="H134" s="42">
        <f t="shared" si="19"/>
        <v>357.6983763001785</v>
      </c>
      <c r="I134" s="42">
        <f t="shared" si="20"/>
        <v>2418.2463095939206</v>
      </c>
      <c r="J134" s="42">
        <f t="shared" si="21"/>
        <v>2299.0153541127042</v>
      </c>
      <c r="K134" s="43">
        <f t="shared" si="13"/>
        <v>36449.605198904945</v>
      </c>
    </row>
    <row r="135" spans="1:11">
      <c r="A135" s="95">
        <f t="shared" si="14"/>
        <v>100</v>
      </c>
      <c r="B135" s="42">
        <f t="shared" si="15"/>
        <v>557935.60716446477</v>
      </c>
      <c r="C135" s="42">
        <f t="shared" si="11"/>
        <v>1208.6057677823887</v>
      </c>
      <c r="D135" s="42">
        <f t="shared" si="12"/>
        <v>1815.4478018862396</v>
      </c>
      <c r="E135" s="42">
        <f t="shared" si="16"/>
        <v>579.25208385015037</v>
      </c>
      <c r="F135" s="96">
        <f t="shared" si="17"/>
        <v>128.04238291655474</v>
      </c>
      <c r="G135" s="96">
        <f t="shared" si="18"/>
        <v>256.08476583310949</v>
      </c>
      <c r="H135" s="42">
        <f t="shared" si="19"/>
        <v>357.57157032650787</v>
      </c>
      <c r="I135" s="42">
        <f t="shared" si="20"/>
        <v>2421.2554641595466</v>
      </c>
      <c r="J135" s="42">
        <f t="shared" si="21"/>
        <v>2304.7628924979858</v>
      </c>
      <c r="K135" s="43">
        <f t="shared" si="13"/>
        <v>36809.871755703614</v>
      </c>
    </row>
    <row r="136" spans="1:11">
      <c r="A136" s="95">
        <f t="shared" si="14"/>
        <v>101</v>
      </c>
      <c r="B136" s="42">
        <f t="shared" si="15"/>
        <v>559795.39252167975</v>
      </c>
      <c r="C136" s="42">
        <f t="shared" si="11"/>
        <v>1206.0366521554765</v>
      </c>
      <c r="D136" s="42">
        <f t="shared" si="12"/>
        <v>1815.4478018862396</v>
      </c>
      <c r="E136" s="42">
        <f t="shared" si="16"/>
        <v>581.18292412965081</v>
      </c>
      <c r="F136" s="96">
        <f t="shared" si="17"/>
        <v>128.36248887384613</v>
      </c>
      <c r="G136" s="96">
        <f t="shared" si="18"/>
        <v>256.72497774769226</v>
      </c>
      <c r="H136" s="42">
        <f t="shared" si="19"/>
        <v>357.44391525702554</v>
      </c>
      <c r="I136" s="42">
        <f t="shared" si="20"/>
        <v>2424.2742773804039</v>
      </c>
      <c r="J136" s="42">
        <f t="shared" si="21"/>
        <v>2310.5247997292308</v>
      </c>
      <c r="K136" s="43">
        <f t="shared" si="13"/>
        <v>37169.778708243815</v>
      </c>
    </row>
    <row r="137" spans="1:11">
      <c r="A137" s="95">
        <f t="shared" si="14"/>
        <v>102</v>
      </c>
      <c r="B137" s="42">
        <f t="shared" si="15"/>
        <v>561661.37716341869</v>
      </c>
      <c r="C137" s="42">
        <f t="shared" si="11"/>
        <v>1203.4568318801191</v>
      </c>
      <c r="D137" s="42">
        <f t="shared" si="12"/>
        <v>1815.4478018862396</v>
      </c>
      <c r="E137" s="42">
        <f t="shared" si="16"/>
        <v>583.12020054341644</v>
      </c>
      <c r="F137" s="96">
        <f t="shared" si="17"/>
        <v>128.68339509603075</v>
      </c>
      <c r="G137" s="96">
        <f t="shared" si="18"/>
        <v>257.3667901920615</v>
      </c>
      <c r="H137" s="42">
        <f t="shared" si="19"/>
        <v>357.31540648470713</v>
      </c>
      <c r="I137" s="42">
        <f t="shared" si="20"/>
        <v>2427.3027812330415</v>
      </c>
      <c r="J137" s="42">
        <f t="shared" si="21"/>
        <v>2316.3011117285537</v>
      </c>
      <c r="K137" s="43">
        <f t="shared" si="13"/>
        <v>37529.318913599949</v>
      </c>
    </row>
    <row r="138" spans="1:11">
      <c r="A138" s="95">
        <f t="shared" si="14"/>
        <v>103</v>
      </c>
      <c r="B138" s="42">
        <f t="shared" si="15"/>
        <v>563533.58175396349</v>
      </c>
      <c r="C138" s="42">
        <f t="shared" si="11"/>
        <v>1200.8662623536143</v>
      </c>
      <c r="D138" s="42">
        <f t="shared" si="12"/>
        <v>1815.4478018862396</v>
      </c>
      <c r="E138" s="42">
        <f t="shared" si="16"/>
        <v>585.06393454522788</v>
      </c>
      <c r="F138" s="96">
        <f t="shared" si="17"/>
        <v>129.00510358377082</v>
      </c>
      <c r="G138" s="96">
        <f t="shared" si="18"/>
        <v>258.01020716754164</v>
      </c>
      <c r="H138" s="42">
        <f t="shared" si="19"/>
        <v>357.18603937976843</v>
      </c>
      <c r="I138" s="42">
        <f t="shared" si="20"/>
        <v>2430.3410078030115</v>
      </c>
      <c r="J138" s="42">
        <f t="shared" si="21"/>
        <v>2322.091864507875</v>
      </c>
      <c r="K138" s="43">
        <f t="shared" si="13"/>
        <v>37888.485177274386</v>
      </c>
    </row>
    <row r="139" spans="1:11">
      <c r="A139" s="95">
        <f t="shared" si="14"/>
        <v>104</v>
      </c>
      <c r="B139" s="42">
        <f t="shared" si="15"/>
        <v>565412.02702647669</v>
      </c>
      <c r="C139" s="42">
        <f t="shared" si="11"/>
        <v>1198.2648987874159</v>
      </c>
      <c r="D139" s="42">
        <f t="shared" si="12"/>
        <v>1815.4478018862396</v>
      </c>
      <c r="E139" s="42">
        <f t="shared" si="16"/>
        <v>587.01414766037863</v>
      </c>
      <c r="F139" s="96">
        <f t="shared" si="17"/>
        <v>129.32761634273024</v>
      </c>
      <c r="G139" s="96">
        <f t="shared" si="18"/>
        <v>258.65523268546048</v>
      </c>
      <c r="H139" s="42">
        <f t="shared" si="19"/>
        <v>357.05580928955891</v>
      </c>
      <c r="I139" s="42">
        <f t="shared" si="20"/>
        <v>2433.3889892852499</v>
      </c>
      <c r="J139" s="42">
        <f t="shared" si="21"/>
        <v>2327.8970941691446</v>
      </c>
      <c r="K139" s="43">
        <f t="shared" si="13"/>
        <v>38247.270252873095</v>
      </c>
    </row>
    <row r="140" spans="1:11">
      <c r="A140" s="95">
        <f t="shared" si="14"/>
        <v>105</v>
      </c>
      <c r="B140" s="42">
        <f t="shared" si="15"/>
        <v>567296.7337832317</v>
      </c>
      <c r="C140" s="42">
        <f t="shared" si="11"/>
        <v>1195.6526962063581</v>
      </c>
      <c r="D140" s="42">
        <f t="shared" si="12"/>
        <v>1815.4478018862396</v>
      </c>
      <c r="E140" s="42">
        <f t="shared" si="16"/>
        <v>588.97086148591325</v>
      </c>
      <c r="F140" s="96">
        <f t="shared" si="17"/>
        <v>129.65093538358707</v>
      </c>
      <c r="G140" s="96">
        <f t="shared" si="18"/>
        <v>259.30187076717414</v>
      </c>
      <c r="H140" s="42">
        <f t="shared" si="19"/>
        <v>356.92471153845429</v>
      </c>
      <c r="I140" s="42">
        <f t="shared" si="20"/>
        <v>2436.44675798446</v>
      </c>
      <c r="J140" s="42">
        <f t="shared" si="21"/>
        <v>2333.7168369045671</v>
      </c>
      <c r="K140" s="43">
        <f t="shared" si="13"/>
        <v>38605.666841779333</v>
      </c>
    </row>
    <row r="141" spans="1:11">
      <c r="A141" s="95">
        <f t="shared" si="14"/>
        <v>106</v>
      </c>
      <c r="B141" s="42">
        <f t="shared" si="15"/>
        <v>569187.72289584251</v>
      </c>
      <c r="C141" s="42">
        <f t="shared" si="11"/>
        <v>1193.0296094478792</v>
      </c>
      <c r="D141" s="42">
        <f t="shared" si="12"/>
        <v>1815.4478018862396</v>
      </c>
      <c r="E141" s="42">
        <f t="shared" si="16"/>
        <v>590.93409769086645</v>
      </c>
      <c r="F141" s="96">
        <f t="shared" si="17"/>
        <v>129.97506272204603</v>
      </c>
      <c r="G141" s="96">
        <f t="shared" si="18"/>
        <v>259.95012544409207</v>
      </c>
      <c r="H141" s="42">
        <f t="shared" si="19"/>
        <v>356.79274142774915</v>
      </c>
      <c r="I141" s="42">
        <f t="shared" si="20"/>
        <v>2439.514346315495</v>
      </c>
      <c r="J141" s="42">
        <f t="shared" si="21"/>
        <v>2339.5511289968285</v>
      </c>
      <c r="K141" s="43">
        <f t="shared" si="13"/>
        <v>38963.667592825317</v>
      </c>
    </row>
    <row r="142" spans="1:11">
      <c r="A142" s="95">
        <f t="shared" si="14"/>
        <v>107</v>
      </c>
      <c r="B142" s="42">
        <f t="shared" si="15"/>
        <v>571085.01530549536</v>
      </c>
      <c r="C142" s="42">
        <f t="shared" si="11"/>
        <v>1190.39559316124</v>
      </c>
      <c r="D142" s="42">
        <f t="shared" si="12"/>
        <v>1815.4478018862396</v>
      </c>
      <c r="E142" s="42">
        <f t="shared" si="16"/>
        <v>592.90387801650263</v>
      </c>
      <c r="F142" s="96">
        <f t="shared" si="17"/>
        <v>130.30000037885114</v>
      </c>
      <c r="G142" s="96">
        <f t="shared" si="18"/>
        <v>260.60000075770228</v>
      </c>
      <c r="H142" s="42">
        <f t="shared" si="19"/>
        <v>356.65989423554856</v>
      </c>
      <c r="I142" s="42">
        <f t="shared" si="20"/>
        <v>2442.5917868037468</v>
      </c>
      <c r="J142" s="42">
        <f t="shared" si="21"/>
        <v>2345.4000068193204</v>
      </c>
      <c r="K142" s="43">
        <f t="shared" si="13"/>
        <v>39321.265101961806</v>
      </c>
    </row>
    <row r="143" spans="1:11" ht="13.5" thickBot="1">
      <c r="A143" s="80">
        <f t="shared" si="14"/>
        <v>108</v>
      </c>
      <c r="B143" s="37">
        <f t="shared" si="15"/>
        <v>572988.63202318037</v>
      </c>
      <c r="C143" s="37">
        <f t="shared" si="11"/>
        <v>1187.75060180674</v>
      </c>
      <c r="D143" s="37">
        <f t="shared" si="12"/>
        <v>1815.4478018862396</v>
      </c>
      <c r="E143" s="37">
        <f t="shared" si="16"/>
        <v>594.88022427655767</v>
      </c>
      <c r="F143" s="97">
        <f t="shared" si="17"/>
        <v>130.62575037979826</v>
      </c>
      <c r="G143" s="97">
        <f t="shared" si="18"/>
        <v>261.25150075959652</v>
      </c>
      <c r="H143" s="37">
        <f t="shared" si="19"/>
        <v>356.52616521665954</v>
      </c>
      <c r="I143" s="37">
        <f t="shared" si="20"/>
        <v>2445.6791120855328</v>
      </c>
      <c r="J143" s="37">
        <f t="shared" si="21"/>
        <v>2351.2635068363684</v>
      </c>
      <c r="K143" s="38">
        <f t="shared" si="13"/>
        <v>39678.451911925709</v>
      </c>
    </row>
    <row r="144" spans="1:11">
      <c r="A144" s="94">
        <f t="shared" si="14"/>
        <v>109</v>
      </c>
      <c r="B144" s="32">
        <f t="shared" si="15"/>
        <v>574898.59412992431</v>
      </c>
      <c r="C144" s="32">
        <f t="shared" si="11"/>
        <v>1185.0945896549295</v>
      </c>
      <c r="D144" s="32">
        <f t="shared" si="12"/>
        <v>1815.4478018862396</v>
      </c>
      <c r="E144" s="32">
        <f t="shared" si="16"/>
        <v>596.86315835747962</v>
      </c>
      <c r="F144" s="98">
        <f t="shared" si="17"/>
        <v>130.95231475574775</v>
      </c>
      <c r="G144" s="98">
        <f t="shared" si="18"/>
        <v>261.9046295114955</v>
      </c>
      <c r="H144" s="32">
        <f t="shared" si="19"/>
        <v>356.3915496024818</v>
      </c>
      <c r="I144" s="32">
        <f t="shared" si="20"/>
        <v>2448.7763549084807</v>
      </c>
      <c r="J144" s="32">
        <f t="shared" si="21"/>
        <v>2357.1416656034594</v>
      </c>
      <c r="K144" s="33">
        <f t="shared" si="13"/>
        <v>40035.220511905602</v>
      </c>
    </row>
    <row r="145" spans="1:11">
      <c r="A145" s="95">
        <f t="shared" si="14"/>
        <v>110</v>
      </c>
      <c r="B145" s="42">
        <f t="shared" si="15"/>
        <v>576814.9227770241</v>
      </c>
      <c r="C145" s="42">
        <f t="shared" si="11"/>
        <v>1182.4275107858195</v>
      </c>
      <c r="D145" s="42">
        <f t="shared" si="12"/>
        <v>1815.4478018862396</v>
      </c>
      <c r="E145" s="42">
        <f t="shared" si="16"/>
        <v>598.8527022186712</v>
      </c>
      <c r="F145" s="96">
        <f t="shared" si="17"/>
        <v>131.27969554263711</v>
      </c>
      <c r="G145" s="96">
        <f t="shared" si="18"/>
        <v>262.55939108527423</v>
      </c>
      <c r="H145" s="42">
        <f t="shared" si="19"/>
        <v>356.25604260089813</v>
      </c>
      <c r="I145" s="42">
        <f t="shared" si="20"/>
        <v>2451.8835481319243</v>
      </c>
      <c r="J145" s="42">
        <f t="shared" si="21"/>
        <v>2363.0345197674678</v>
      </c>
      <c r="K145" s="43">
        <f t="shared" si="13"/>
        <v>40391.563337205189</v>
      </c>
    </row>
    <row r="146" spans="1:11">
      <c r="A146" s="95">
        <f t="shared" si="14"/>
        <v>111</v>
      </c>
      <c r="B146" s="42">
        <f t="shared" si="15"/>
        <v>578737.6391862809</v>
      </c>
      <c r="C146" s="42">
        <f t="shared" si="11"/>
        <v>1179.7493190880887</v>
      </c>
      <c r="D146" s="42">
        <f t="shared" ref="D146:D155" si="22">IF(A146="","",IF(C146=0,0,$C$20))</f>
        <v>1815.4478018862396</v>
      </c>
      <c r="E146" s="42">
        <f t="shared" si="16"/>
        <v>600.84887789273341</v>
      </c>
      <c r="F146" s="96">
        <f t="shared" si="17"/>
        <v>131.60789478149371</v>
      </c>
      <c r="G146" s="96">
        <f t="shared" si="18"/>
        <v>263.21578956298742</v>
      </c>
      <c r="H146" s="42">
        <f t="shared" si="19"/>
        <v>356.11963939616447</v>
      </c>
      <c r="I146" s="42">
        <f t="shared" si="20"/>
        <v>2455.0007247272897</v>
      </c>
      <c r="J146" s="42">
        <f t="shared" si="21"/>
        <v>2368.9421060668865</v>
      </c>
      <c r="K146" s="43">
        <f t="shared" si="13"/>
        <v>40747.472768904685</v>
      </c>
    </row>
    <row r="147" spans="1:11">
      <c r="A147" s="95">
        <f t="shared" si="14"/>
        <v>112</v>
      </c>
      <c r="B147" s="42">
        <f t="shared" si="15"/>
        <v>580666.76465023519</v>
      </c>
      <c r="C147" s="42">
        <f t="shared" si="11"/>
        <v>1177.0599682582838</v>
      </c>
      <c r="D147" s="42">
        <f t="shared" si="22"/>
        <v>1815.4478018862396</v>
      </c>
      <c r="E147" s="42">
        <f t="shared" si="16"/>
        <v>602.85170748570931</v>
      </c>
      <c r="F147" s="96">
        <f t="shared" si="17"/>
        <v>131.93691451844745</v>
      </c>
      <c r="G147" s="96">
        <f t="shared" si="18"/>
        <v>263.8738290368949</v>
      </c>
      <c r="H147" s="42">
        <f t="shared" si="19"/>
        <v>355.98233514879865</v>
      </c>
      <c r="I147" s="42">
        <f t="shared" si="20"/>
        <v>2458.1279177784927</v>
      </c>
      <c r="J147" s="42">
        <f t="shared" si="21"/>
        <v>2374.8644613320535</v>
      </c>
      <c r="K147" s="43">
        <f t="shared" si="13"/>
        <v>41102.941133520129</v>
      </c>
    </row>
    <row r="148" spans="1:11">
      <c r="A148" s="95">
        <f t="shared" si="14"/>
        <v>113</v>
      </c>
      <c r="B148" s="42">
        <f t="shared" si="15"/>
        <v>582602.32053240272</v>
      </c>
      <c r="C148" s="42">
        <f t="shared" si="11"/>
        <v>1174.3594118000212</v>
      </c>
      <c r="D148" s="42">
        <f t="shared" si="22"/>
        <v>1815.4478018862396</v>
      </c>
      <c r="E148" s="42">
        <f t="shared" si="16"/>
        <v>604.8612131773283</v>
      </c>
      <c r="F148" s="96">
        <f t="shared" si="17"/>
        <v>132.26675680474355</v>
      </c>
      <c r="G148" s="96">
        <f t="shared" si="18"/>
        <v>264.5335136094871</v>
      </c>
      <c r="H148" s="42">
        <f t="shared" si="19"/>
        <v>355.84412499546988</v>
      </c>
      <c r="I148" s="42">
        <f t="shared" si="20"/>
        <v>2461.2651604823291</v>
      </c>
      <c r="J148" s="42">
        <f t="shared" si="21"/>
        <v>2380.8016224853836</v>
      </c>
      <c r="K148" s="43">
        <f t="shared" si="13"/>
        <v>41457.960702660515</v>
      </c>
    </row>
    <row r="149" spans="1:11">
      <c r="A149" s="95">
        <f t="shared" si="14"/>
        <v>114</v>
      </c>
      <c r="B149" s="42">
        <f t="shared" si="15"/>
        <v>584544.32826751075</v>
      </c>
      <c r="C149" s="42">
        <f t="shared" si="11"/>
        <v>1171.6476030231825</v>
      </c>
      <c r="D149" s="42">
        <f t="shared" si="22"/>
        <v>1815.4478018862396</v>
      </c>
      <c r="E149" s="42">
        <f t="shared" si="16"/>
        <v>606.87741722125281</v>
      </c>
      <c r="F149" s="96">
        <f t="shared" si="17"/>
        <v>132.59742369675541</v>
      </c>
      <c r="G149" s="96">
        <f t="shared" si="18"/>
        <v>265.19484739351083</v>
      </c>
      <c r="H149" s="42">
        <f t="shared" si="19"/>
        <v>355.70500404888708</v>
      </c>
      <c r="I149" s="42">
        <f t="shared" si="20"/>
        <v>2464.4124861488717</v>
      </c>
      <c r="J149" s="42">
        <f t="shared" si="21"/>
        <v>2386.753626541597</v>
      </c>
      <c r="K149" s="43">
        <f t="shared" si="13"/>
        <v>41812.523692682909</v>
      </c>
    </row>
    <row r="150" spans="1:11">
      <c r="A150" s="95">
        <f t="shared" si="14"/>
        <v>115</v>
      </c>
      <c r="B150" s="42">
        <f t="shared" si="15"/>
        <v>586492.80936173582</v>
      </c>
      <c r="C150" s="42">
        <f t="shared" si="11"/>
        <v>1168.9244950431075</v>
      </c>
      <c r="D150" s="42">
        <f t="shared" si="22"/>
        <v>1815.4478018862396</v>
      </c>
      <c r="E150" s="42">
        <f t="shared" si="16"/>
        <v>608.9003419453237</v>
      </c>
      <c r="F150" s="96">
        <f t="shared" si="17"/>
        <v>132.92891725599731</v>
      </c>
      <c r="G150" s="96">
        <f t="shared" si="18"/>
        <v>265.85783451199461</v>
      </c>
      <c r="H150" s="42">
        <f t="shared" si="19"/>
        <v>355.5649673976863</v>
      </c>
      <c r="I150" s="42">
        <f t="shared" si="20"/>
        <v>2467.5699282018691</v>
      </c>
      <c r="J150" s="42">
        <f t="shared" si="21"/>
        <v>2392.7205106079509</v>
      </c>
      <c r="K150" s="43">
        <f t="shared" si="13"/>
        <v>42166.622264345337</v>
      </c>
    </row>
    <row r="151" spans="1:11">
      <c r="A151" s="95">
        <f t="shared" si="14"/>
        <v>116</v>
      </c>
      <c r="B151" s="42">
        <f t="shared" si="15"/>
        <v>588447.78539294167</v>
      </c>
      <c r="C151" s="42">
        <f t="shared" si="11"/>
        <v>1166.1900407797816</v>
      </c>
      <c r="D151" s="42">
        <f t="shared" si="22"/>
        <v>1815.4478018862396</v>
      </c>
      <c r="E151" s="42">
        <f t="shared" si="16"/>
        <v>610.93000975180814</v>
      </c>
      <c r="F151" s="96">
        <f t="shared" si="17"/>
        <v>133.26123954913729</v>
      </c>
      <c r="G151" s="96">
        <f t="shared" si="18"/>
        <v>266.52247909827457</v>
      </c>
      <c r="H151" s="42">
        <f t="shared" si="19"/>
        <v>355.42401010631795</v>
      </c>
      <c r="I151" s="42">
        <f t="shared" si="20"/>
        <v>2470.7375201791419</v>
      </c>
      <c r="J151" s="42">
        <f t="shared" si="21"/>
        <v>2398.7023118844709</v>
      </c>
      <c r="K151" s="43">
        <f t="shared" si="13"/>
        <v>42520.248522457601</v>
      </c>
    </row>
    <row r="152" spans="1:11">
      <c r="A152" s="95">
        <f t="shared" si="14"/>
        <v>117</v>
      </c>
      <c r="B152" s="42">
        <f t="shared" si="15"/>
        <v>590409.27801091818</v>
      </c>
      <c r="C152" s="42">
        <f t="shared" si="11"/>
        <v>1163.4441929570255</v>
      </c>
      <c r="D152" s="42">
        <f t="shared" si="22"/>
        <v>1815.4478018862396</v>
      </c>
      <c r="E152" s="42">
        <f t="shared" si="16"/>
        <v>612.9664431176476</v>
      </c>
      <c r="F152" s="96">
        <f t="shared" si="17"/>
        <v>133.59439264801011</v>
      </c>
      <c r="G152" s="96">
        <f t="shared" si="18"/>
        <v>267.18878529602023</v>
      </c>
      <c r="H152" s="42">
        <f t="shared" si="19"/>
        <v>355.28212721493469</v>
      </c>
      <c r="I152" s="42">
        <f t="shared" si="20"/>
        <v>2473.9152957329825</v>
      </c>
      <c r="J152" s="42">
        <f t="shared" si="21"/>
        <v>2404.6990676641817</v>
      </c>
      <c r="K152" s="43">
        <f t="shared" si="13"/>
        <v>42873.394515529915</v>
      </c>
    </row>
    <row r="153" spans="1:11">
      <c r="A153" s="95">
        <f t="shared" si="14"/>
        <v>118</v>
      </c>
      <c r="B153" s="42">
        <f t="shared" si="15"/>
        <v>592377.3089376213</v>
      </c>
      <c r="C153" s="42">
        <f t="shared" si="11"/>
        <v>1160.6869041016744</v>
      </c>
      <c r="D153" s="42">
        <f t="shared" si="22"/>
        <v>1815.4478018862396</v>
      </c>
      <c r="E153" s="42">
        <f t="shared" si="16"/>
        <v>615.00966459470646</v>
      </c>
      <c r="F153" s="96">
        <f t="shared" si="17"/>
        <v>133.92837862963015</v>
      </c>
      <c r="G153" s="96">
        <f t="shared" si="18"/>
        <v>267.85675725926029</v>
      </c>
      <c r="H153" s="42">
        <f t="shared" si="19"/>
        <v>355.13931373927619</v>
      </c>
      <c r="I153" s="42">
        <f t="shared" si="20"/>
        <v>2477.1032886305602</v>
      </c>
      <c r="J153" s="42">
        <f t="shared" si="21"/>
        <v>2410.710815333342</v>
      </c>
      <c r="K153" s="43">
        <f t="shared" si="13"/>
        <v>43226.052235419316</v>
      </c>
    </row>
    <row r="154" spans="1:11">
      <c r="A154" s="95">
        <f t="shared" si="14"/>
        <v>119</v>
      </c>
      <c r="B154" s="42">
        <f t="shared" si="15"/>
        <v>594351.8999674134</v>
      </c>
      <c r="C154" s="42">
        <f t="shared" si="11"/>
        <v>1157.9181265427592</v>
      </c>
      <c r="D154" s="42">
        <f t="shared" si="22"/>
        <v>1815.4478018862396</v>
      </c>
      <c r="E154" s="42">
        <f t="shared" si="16"/>
        <v>617.05969681002227</v>
      </c>
      <c r="F154" s="96">
        <f t="shared" si="17"/>
        <v>134.26319957620422</v>
      </c>
      <c r="G154" s="96">
        <f t="shared" si="18"/>
        <v>268.52639915240843</v>
      </c>
      <c r="H154" s="42">
        <f t="shared" si="19"/>
        <v>354.99556467055629</v>
      </c>
      <c r="I154" s="42">
        <f t="shared" si="20"/>
        <v>2480.301532754318</v>
      </c>
      <c r="J154" s="42">
        <f t="shared" si="21"/>
        <v>2416.7375923716754</v>
      </c>
      <c r="K154" s="43">
        <f t="shared" si="13"/>
        <v>43578.213616973968</v>
      </c>
    </row>
    <row r="155" spans="1:11" ht="13.5" thickBot="1">
      <c r="A155" s="80">
        <f t="shared" si="14"/>
        <v>120</v>
      </c>
      <c r="B155" s="37">
        <f t="shared" si="15"/>
        <v>596333.07296730485</v>
      </c>
      <c r="C155" s="37">
        <f t="shared" si="11"/>
        <v>1155.1378124106823</v>
      </c>
      <c r="D155" s="37">
        <f t="shared" si="22"/>
        <v>1815.4478018862396</v>
      </c>
      <c r="E155" s="37">
        <f t="shared" si="16"/>
        <v>619.1165624660556</v>
      </c>
      <c r="F155" s="97">
        <f t="shared" si="17"/>
        <v>134.59885757514471</v>
      </c>
      <c r="G155" s="97">
        <f t="shared" si="18"/>
        <v>269.19771515028941</v>
      </c>
      <c r="H155" s="37">
        <f t="shared" si="19"/>
        <v>354.85087497534761</v>
      </c>
      <c r="I155" s="37">
        <f t="shared" si="20"/>
        <v>2483.5100621023817</v>
      </c>
      <c r="J155" s="37">
        <f t="shared" si="21"/>
        <v>2422.7794363526045</v>
      </c>
      <c r="K155" s="38">
        <f t="shared" si="13"/>
        <v>43929.870537675233</v>
      </c>
    </row>
    <row r="156" spans="1:11">
      <c r="A156" s="94">
        <f t="shared" si="14"/>
        <v>121</v>
      </c>
      <c r="B156" s="32">
        <f t="shared" si="15"/>
        <v>598320.8498771959</v>
      </c>
      <c r="C156" s="32">
        <f>IF(A156="","",IF(A156&gt;$C$10*12,0,-CUMIPMT($C$9/12,$C$10*12,$C$19,A156,A156,0)))</f>
        <v>1152.3459136363881</v>
      </c>
      <c r="D156" s="32">
        <f>IF(A156="","",IF(C156=0,0,$C$20))</f>
        <v>1815.4478018862396</v>
      </c>
      <c r="E156" s="32">
        <f t="shared" si="16"/>
        <v>621.18028434094265</v>
      </c>
      <c r="F156" s="98">
        <f t="shared" si="17"/>
        <v>134.93535471908257</v>
      </c>
      <c r="G156" s="98">
        <f t="shared" si="18"/>
        <v>269.87070943816514</v>
      </c>
      <c r="H156" s="32">
        <f t="shared" si="19"/>
        <v>354.7052395954662</v>
      </c>
      <c r="I156" s="32">
        <f t="shared" si="20"/>
        <v>2486.7289107889642</v>
      </c>
      <c r="J156" s="32">
        <f t="shared" si="21"/>
        <v>2428.8363849434859</v>
      </c>
      <c r="K156" s="33">
        <f>IF(A156="","",IF(I156-J156&lt;0,(K155)*(1+$G$10/12),(K155+I156-J156)*(1+$G$10/12)))</f>
        <v>44281.014817277515</v>
      </c>
    </row>
    <row r="157" spans="1:11">
      <c r="A157" s="95">
        <f t="shared" si="14"/>
        <v>122</v>
      </c>
      <c r="B157" s="42">
        <f t="shared" si="15"/>
        <v>600315.25271011994</v>
      </c>
      <c r="C157" s="42">
        <f t="shared" ref="C157:C220" si="23">IF(A157="","",IF(A157&gt;$C$10*12,0,-CUMIPMT($C$9/12,$C$10*12,$C$19,A157,A157,0)))</f>
        <v>1149.5423819505345</v>
      </c>
      <c r="D157" s="42">
        <f t="shared" ref="D157:D220" si="24">IF(A157="","",IF(C157=0,0,$C$20))</f>
        <v>1815.4478018862396</v>
      </c>
      <c r="E157" s="42">
        <f t="shared" si="16"/>
        <v>623.25088528874574</v>
      </c>
      <c r="F157" s="96">
        <f t="shared" si="17"/>
        <v>135.27269310588028</v>
      </c>
      <c r="G157" s="96">
        <f t="shared" si="18"/>
        <v>270.54538621176056</v>
      </c>
      <c r="H157" s="42">
        <f t="shared" si="19"/>
        <v>354.5586534478561</v>
      </c>
      <c r="I157" s="42">
        <f t="shared" si="20"/>
        <v>2489.95811304477</v>
      </c>
      <c r="J157" s="42">
        <f t="shared" si="21"/>
        <v>2434.9084759058446</v>
      </c>
      <c r="K157" s="43">
        <f t="shared" ref="K157:K220" si="25">IF(A157="","",IF(I157-J157&lt;0,(K156)*(1+$G$10/12),(K156+I157-J157)*(1+$G$10/12)))</f>
        <v>44631.638217445878</v>
      </c>
    </row>
    <row r="158" spans="1:11">
      <c r="A158" s="95">
        <f t="shared" si="14"/>
        <v>123</v>
      </c>
      <c r="B158" s="42">
        <f t="shared" si="15"/>
        <v>602316.30355248705</v>
      </c>
      <c r="C158" s="42">
        <f t="shared" si="23"/>
        <v>1146.7271688826563</v>
      </c>
      <c r="D158" s="42">
        <f t="shared" si="24"/>
        <v>1815.4478018862396</v>
      </c>
      <c r="E158" s="42">
        <f t="shared" si="16"/>
        <v>625.32838823970826</v>
      </c>
      <c r="F158" s="96">
        <f t="shared" si="17"/>
        <v>135.61087483864497</v>
      </c>
      <c r="G158" s="96">
        <f t="shared" si="18"/>
        <v>271.22174967728995</v>
      </c>
      <c r="H158" s="42">
        <f t="shared" si="19"/>
        <v>354.41111142447289</v>
      </c>
      <c r="I158" s="42">
        <f t="shared" si="20"/>
        <v>2493.19770321741</v>
      </c>
      <c r="J158" s="42">
        <f t="shared" si="21"/>
        <v>2440.9957470956092</v>
      </c>
      <c r="K158" s="43">
        <f t="shared" si="25"/>
        <v>44981.732441391461</v>
      </c>
    </row>
    <row r="159" spans="1:11">
      <c r="A159" s="95">
        <f t="shared" si="14"/>
        <v>124</v>
      </c>
      <c r="B159" s="42">
        <f t="shared" si="15"/>
        <v>604324.02456432872</v>
      </c>
      <c r="C159" s="42">
        <f t="shared" si="23"/>
        <v>1143.9002257603288</v>
      </c>
      <c r="D159" s="42">
        <f t="shared" si="24"/>
        <v>1815.4478018862396</v>
      </c>
      <c r="E159" s="42">
        <f t="shared" si="16"/>
        <v>627.41281620050734</v>
      </c>
      <c r="F159" s="96">
        <f t="shared" si="17"/>
        <v>135.94990202574158</v>
      </c>
      <c r="G159" s="96">
        <f t="shared" si="18"/>
        <v>271.89980405148316</v>
      </c>
      <c r="H159" s="42">
        <f t="shared" si="19"/>
        <v>354.26260839216724</v>
      </c>
      <c r="I159" s="42">
        <f t="shared" si="20"/>
        <v>2496.4477157718043</v>
      </c>
      <c r="J159" s="42">
        <f t="shared" si="21"/>
        <v>2447.0982364633483</v>
      </c>
      <c r="K159" s="43">
        <f t="shared" si="25"/>
        <v>45331.289133504586</v>
      </c>
    </row>
    <row r="160" spans="1:11">
      <c r="A160" s="95">
        <f t="shared" si="14"/>
        <v>125</v>
      </c>
      <c r="B160" s="42">
        <f t="shared" si="15"/>
        <v>606338.43797954323</v>
      </c>
      <c r="C160" s="42">
        <f t="shared" si="23"/>
        <v>1141.0615037083248</v>
      </c>
      <c r="D160" s="42">
        <f t="shared" si="24"/>
        <v>1815.4478018862396</v>
      </c>
      <c r="E160" s="42">
        <f t="shared" si="16"/>
        <v>629.50419225450912</v>
      </c>
      <c r="F160" s="96">
        <f t="shared" si="17"/>
        <v>136.28977678080594</v>
      </c>
      <c r="G160" s="96">
        <f t="shared" si="18"/>
        <v>272.57955356161187</v>
      </c>
      <c r="H160" s="42">
        <f t="shared" si="19"/>
        <v>354.11313919256685</v>
      </c>
      <c r="I160" s="42">
        <f t="shared" si="20"/>
        <v>2499.7081852905999</v>
      </c>
      <c r="J160" s="42">
        <f t="shared" si="21"/>
        <v>2453.2159820545066</v>
      </c>
      <c r="K160" s="43">
        <f t="shared" si="25"/>
        <v>45680.299878985614</v>
      </c>
    </row>
    <row r="161" spans="1:11">
      <c r="A161" s="95">
        <f t="shared" si="14"/>
        <v>126</v>
      </c>
      <c r="B161" s="42">
        <f t="shared" si="15"/>
        <v>608359.56610614178</v>
      </c>
      <c r="C161" s="42">
        <f t="shared" si="23"/>
        <v>1138.2109536477708</v>
      </c>
      <c r="D161" s="42">
        <f t="shared" si="24"/>
        <v>1815.4478018862396</v>
      </c>
      <c r="E161" s="42">
        <f t="shared" si="16"/>
        <v>631.60253956202416</v>
      </c>
      <c r="F161" s="96">
        <f t="shared" si="17"/>
        <v>136.63050122275794</v>
      </c>
      <c r="G161" s="96">
        <f t="shared" si="18"/>
        <v>273.26100244551589</v>
      </c>
      <c r="H161" s="42">
        <f t="shared" si="19"/>
        <v>353.96269864195904</v>
      </c>
      <c r="I161" s="42">
        <f t="shared" si="20"/>
        <v>2502.9791464745786</v>
      </c>
      <c r="J161" s="42">
        <f t="shared" si="21"/>
        <v>2459.3490220096428</v>
      </c>
      <c r="K161" s="43">
        <f t="shared" si="25"/>
        <v>46028.756203473553</v>
      </c>
    </row>
    <row r="162" spans="1:11">
      <c r="A162" s="95">
        <f t="shared" si="14"/>
        <v>127</v>
      </c>
      <c r="B162" s="42">
        <f t="shared" si="15"/>
        <v>610387.4313264956</v>
      </c>
      <c r="C162" s="42">
        <f t="shared" si="23"/>
        <v>1135.3485262952979</v>
      </c>
      <c r="D162" s="42">
        <f t="shared" si="24"/>
        <v>1815.4478018862396</v>
      </c>
      <c r="E162" s="42">
        <f t="shared" si="16"/>
        <v>633.70788136056433</v>
      </c>
      <c r="F162" s="96">
        <f t="shared" si="17"/>
        <v>136.97207747581484</v>
      </c>
      <c r="G162" s="96">
        <f t="shared" si="18"/>
        <v>273.94415495162968</v>
      </c>
      <c r="H162" s="42">
        <f t="shared" si="19"/>
        <v>353.81128153117243</v>
      </c>
      <c r="I162" s="42">
        <f t="shared" si="20"/>
        <v>2506.260634143076</v>
      </c>
      <c r="J162" s="42">
        <f t="shared" si="21"/>
        <v>2465.4973945646666</v>
      </c>
      <c r="K162" s="43">
        <f t="shared" si="25"/>
        <v>46376.649572672308</v>
      </c>
    </row>
    <row r="163" spans="1:11">
      <c r="A163" s="95">
        <f t="shared" si="14"/>
        <v>128</v>
      </c>
      <c r="B163" s="42">
        <f t="shared" si="15"/>
        <v>612422.05609758396</v>
      </c>
      <c r="C163" s="42">
        <f t="shared" si="23"/>
        <v>1132.4741721621897</v>
      </c>
      <c r="D163" s="42">
        <f t="shared" si="24"/>
        <v>1815.4478018862396</v>
      </c>
      <c r="E163" s="42">
        <f t="shared" si="16"/>
        <v>635.82024096509963</v>
      </c>
      <c r="F163" s="96">
        <f t="shared" si="17"/>
        <v>137.31450766950437</v>
      </c>
      <c r="G163" s="96">
        <f t="shared" si="18"/>
        <v>274.62901533900873</v>
      </c>
      <c r="H163" s="42">
        <f t="shared" si="19"/>
        <v>353.65888262545786</v>
      </c>
      <c r="I163" s="42">
        <f t="shared" si="20"/>
        <v>2509.5526832343949</v>
      </c>
      <c r="J163" s="42">
        <f t="shared" si="21"/>
        <v>2471.6611380510781</v>
      </c>
      <c r="K163" s="43">
        <f t="shared" si="25"/>
        <v>46723.971391974657</v>
      </c>
    </row>
    <row r="164" spans="1:11">
      <c r="A164" s="95">
        <f t="shared" si="14"/>
        <v>129</v>
      </c>
      <c r="B164" s="42">
        <f t="shared" si="15"/>
        <v>614463.46295124257</v>
      </c>
      <c r="C164" s="42">
        <f t="shared" si="23"/>
        <v>1129.5878415535269</v>
      </c>
      <c r="D164" s="42">
        <f t="shared" si="24"/>
        <v>1815.4478018862396</v>
      </c>
      <c r="E164" s="42">
        <f t="shared" si="16"/>
        <v>637.93964176831662</v>
      </c>
      <c r="F164" s="96">
        <f t="shared" si="17"/>
        <v>137.65779393867811</v>
      </c>
      <c r="G164" s="96">
        <f t="shared" si="18"/>
        <v>275.31558787735622</v>
      </c>
      <c r="H164" s="42">
        <f t="shared" si="19"/>
        <v>353.50549666436876</v>
      </c>
      <c r="I164" s="42">
        <f t="shared" si="20"/>
        <v>2512.8553288062217</v>
      </c>
      <c r="J164" s="42">
        <f t="shared" si="21"/>
        <v>2477.8402908962057</v>
      </c>
      <c r="K164" s="43">
        <f t="shared" si="25"/>
        <v>47070.713006083904</v>
      </c>
    </row>
    <row r="165" spans="1:11">
      <c r="A165" s="95">
        <f t="shared" si="14"/>
        <v>130</v>
      </c>
      <c r="B165" s="42">
        <f t="shared" si="15"/>
        <v>616511.67449441343</v>
      </c>
      <c r="C165" s="42">
        <f t="shared" si="23"/>
        <v>1126.689484567328</v>
      </c>
      <c r="D165" s="42">
        <f t="shared" si="24"/>
        <v>1815.4478018862396</v>
      </c>
      <c r="E165" s="42">
        <f t="shared" si="16"/>
        <v>640.06610724087773</v>
      </c>
      <c r="F165" s="96">
        <f t="shared" si="17"/>
        <v>138.00193842352479</v>
      </c>
      <c r="G165" s="96">
        <f t="shared" si="18"/>
        <v>276.00387684704958</v>
      </c>
      <c r="H165" s="42">
        <f t="shared" si="19"/>
        <v>353.35111836164117</v>
      </c>
      <c r="I165" s="42">
        <f t="shared" si="20"/>
        <v>2516.1686060360507</v>
      </c>
      <c r="J165" s="42">
        <f t="shared" si="21"/>
        <v>2484.0348916234461</v>
      </c>
      <c r="K165" s="43">
        <f t="shared" si="25"/>
        <v>47416.865698633155</v>
      </c>
    </row>
    <row r="166" spans="1:11">
      <c r="A166" s="95">
        <f t="shared" ref="A166:A229" si="26">IF(A165=$C$3*12,"",IF(A165="","",A165+1))</f>
        <v>131</v>
      </c>
      <c r="B166" s="42">
        <f t="shared" ref="B166:B229" si="27">IF(A166="","",B165*(1+$C$14/12))</f>
        <v>618566.71340939484</v>
      </c>
      <c r="C166" s="42">
        <f t="shared" si="23"/>
        <v>1123.7790510936866</v>
      </c>
      <c r="D166" s="42">
        <f t="shared" si="24"/>
        <v>1815.4478018862396</v>
      </c>
      <c r="E166" s="42">
        <f t="shared" ref="E166:E229" si="28">IF(A166="","",B165*$C$11/12)</f>
        <v>642.19966093168068</v>
      </c>
      <c r="F166" s="96">
        <f t="shared" ref="F166:F229" si="29">IF(A166="","",F165*(1+$C$16/12))</f>
        <v>138.34694326958359</v>
      </c>
      <c r="G166" s="96">
        <f t="shared" ref="G166:G229" si="30">IF(A166="","",G165*(1+$C$16/12))</f>
        <v>276.69388653916718</v>
      </c>
      <c r="H166" s="42">
        <f t="shared" ref="H166:H229" si="31">IF(A166="","",(E166+C166)*$C$15)</f>
        <v>353.19574240507347</v>
      </c>
      <c r="I166" s="42">
        <f t="shared" ref="I166:I229" si="32">IF(A166="","",SUM(D166:G166)-H166)</f>
        <v>2519.4925502215979</v>
      </c>
      <c r="J166" s="42">
        <f t="shared" ref="J166:J229" si="33">IF(A166="","",J165*(1+$G$9/12))</f>
        <v>2490.2449788525046</v>
      </c>
      <c r="K166" s="43">
        <f t="shared" si="25"/>
        <v>47762.420691802261</v>
      </c>
    </row>
    <row r="167" spans="1:11" ht="13.5" thickBot="1">
      <c r="A167" s="80">
        <f t="shared" si="26"/>
        <v>132</v>
      </c>
      <c r="B167" s="37">
        <f t="shared" si="27"/>
        <v>620628.60245409282</v>
      </c>
      <c r="C167" s="37">
        <f t="shared" si="23"/>
        <v>1120.8564908139049</v>
      </c>
      <c r="D167" s="37">
        <f t="shared" si="24"/>
        <v>1815.4478018862396</v>
      </c>
      <c r="E167" s="37">
        <f t="shared" si="28"/>
        <v>644.34032646811966</v>
      </c>
      <c r="F167" s="97">
        <f t="shared" si="29"/>
        <v>138.69281062775755</v>
      </c>
      <c r="G167" s="97">
        <f t="shared" si="30"/>
        <v>277.3856212555151</v>
      </c>
      <c r="H167" s="37">
        <f t="shared" si="31"/>
        <v>353.03936345640494</v>
      </c>
      <c r="I167" s="37">
        <f t="shared" si="32"/>
        <v>2522.827196781227</v>
      </c>
      <c r="J167" s="37">
        <f t="shared" si="33"/>
        <v>2496.4705912996355</v>
      </c>
      <c r="K167" s="38">
        <f t="shared" si="25"/>
        <v>48107.369145932404</v>
      </c>
    </row>
    <row r="168" spans="1:11">
      <c r="A168" s="94">
        <f t="shared" si="26"/>
        <v>133</v>
      </c>
      <c r="B168" s="32">
        <f t="shared" si="27"/>
        <v>622697.3644622732</v>
      </c>
      <c r="C168" s="32">
        <f t="shared" si="23"/>
        <v>1117.9217531996242</v>
      </c>
      <c r="D168" s="32">
        <f t="shared" si="24"/>
        <v>1815.4478018862396</v>
      </c>
      <c r="E168" s="32">
        <f t="shared" si="28"/>
        <v>646.48812755634674</v>
      </c>
      <c r="F168" s="98">
        <f t="shared" si="29"/>
        <v>139.03954265432694</v>
      </c>
      <c r="G168" s="98">
        <f t="shared" si="30"/>
        <v>278.07908530865387</v>
      </c>
      <c r="H168" s="32">
        <f t="shared" si="31"/>
        <v>352.88197615119418</v>
      </c>
      <c r="I168" s="32">
        <f t="shared" si="32"/>
        <v>2526.1725812543727</v>
      </c>
      <c r="J168" s="32">
        <f t="shared" si="33"/>
        <v>2502.7117677778847</v>
      </c>
      <c r="K168" s="33">
        <f t="shared" si="25"/>
        <v>48451.70215913828</v>
      </c>
    </row>
    <row r="169" spans="1:11">
      <c r="A169" s="95">
        <f t="shared" si="26"/>
        <v>134</v>
      </c>
      <c r="B169" s="42">
        <f t="shared" si="27"/>
        <v>624773.02234381414</v>
      </c>
      <c r="C169" s="42">
        <f t="shared" si="23"/>
        <v>1114.9747875119508</v>
      </c>
      <c r="D169" s="42">
        <f t="shared" si="24"/>
        <v>1815.4478018862396</v>
      </c>
      <c r="E169" s="42">
        <f t="shared" si="28"/>
        <v>648.64308798153468</v>
      </c>
      <c r="F169" s="96">
        <f t="shared" si="29"/>
        <v>139.38714151096275</v>
      </c>
      <c r="G169" s="96">
        <f t="shared" si="30"/>
        <v>278.7742830219255</v>
      </c>
      <c r="H169" s="42">
        <f t="shared" si="31"/>
        <v>352.7235750986971</v>
      </c>
      <c r="I169" s="42">
        <f t="shared" si="32"/>
        <v>2529.5287393019657</v>
      </c>
      <c r="J169" s="42">
        <f t="shared" si="33"/>
        <v>2508.9685471973294</v>
      </c>
      <c r="K169" s="43">
        <f t="shared" si="25"/>
        <v>48795.41076691787</v>
      </c>
    </row>
    <row r="170" spans="1:11">
      <c r="A170" s="95">
        <f t="shared" si="26"/>
        <v>135</v>
      </c>
      <c r="B170" s="42">
        <f t="shared" si="27"/>
        <v>626855.59908496018</v>
      </c>
      <c r="C170" s="42">
        <f t="shared" si="23"/>
        <v>1112.0155428005787</v>
      </c>
      <c r="D170" s="42">
        <f t="shared" si="24"/>
        <v>1815.4478018862396</v>
      </c>
      <c r="E170" s="42">
        <f t="shared" si="28"/>
        <v>650.80523160813971</v>
      </c>
      <c r="F170" s="96">
        <f t="shared" si="29"/>
        <v>139.73560936474016</v>
      </c>
      <c r="G170" s="96">
        <f t="shared" si="30"/>
        <v>279.47121872948031</v>
      </c>
      <c r="H170" s="42">
        <f t="shared" si="31"/>
        <v>352.56415488174372</v>
      </c>
      <c r="I170" s="42">
        <f t="shared" si="32"/>
        <v>2532.8957067068559</v>
      </c>
      <c r="J170" s="42">
        <f t="shared" si="33"/>
        <v>2515.2409685653224</v>
      </c>
      <c r="K170" s="43">
        <f t="shared" si="25"/>
        <v>49138.485941759791</v>
      </c>
    </row>
    <row r="171" spans="1:11">
      <c r="A171" s="95">
        <f t="shared" si="26"/>
        <v>136</v>
      </c>
      <c r="B171" s="42">
        <f t="shared" si="27"/>
        <v>628945.1177485768</v>
      </c>
      <c r="C171" s="42">
        <f t="shared" si="23"/>
        <v>1109.0439679029089</v>
      </c>
      <c r="D171" s="42">
        <f t="shared" si="24"/>
        <v>1815.4478018862396</v>
      </c>
      <c r="E171" s="42">
        <f t="shared" si="28"/>
        <v>652.97458238016691</v>
      </c>
      <c r="F171" s="96">
        <f t="shared" si="29"/>
        <v>140.08494838815199</v>
      </c>
      <c r="G171" s="96">
        <f t="shared" si="30"/>
        <v>280.16989677630397</v>
      </c>
      <c r="H171" s="42">
        <f t="shared" si="31"/>
        <v>352.40371005661518</v>
      </c>
      <c r="I171" s="42">
        <f t="shared" si="32"/>
        <v>2536.2735193742474</v>
      </c>
      <c r="J171" s="42">
        <f t="shared" si="33"/>
        <v>2521.5290709867354</v>
      </c>
      <c r="K171" s="43">
        <f t="shared" si="25"/>
        <v>49480.918592748283</v>
      </c>
    </row>
    <row r="172" spans="1:11">
      <c r="A172" s="95">
        <f t="shared" si="26"/>
        <v>137</v>
      </c>
      <c r="B172" s="42">
        <f t="shared" si="27"/>
        <v>631041.60147440538</v>
      </c>
      <c r="C172" s="42">
        <f t="shared" si="23"/>
        <v>1106.0600114431659</v>
      </c>
      <c r="D172" s="42">
        <f t="shared" si="24"/>
        <v>1815.4478018862396</v>
      </c>
      <c r="E172" s="42">
        <f t="shared" si="28"/>
        <v>655.15116432143418</v>
      </c>
      <c r="F172" s="96">
        <f t="shared" si="29"/>
        <v>140.43516075912237</v>
      </c>
      <c r="G172" s="96">
        <f t="shared" si="30"/>
        <v>280.87032151824474</v>
      </c>
      <c r="H172" s="42">
        <f t="shared" si="31"/>
        <v>352.24223515292005</v>
      </c>
      <c r="I172" s="42">
        <f t="shared" si="32"/>
        <v>2539.6622133321212</v>
      </c>
      <c r="J172" s="42">
        <f t="shared" si="33"/>
        <v>2527.8328936642019</v>
      </c>
      <c r="K172" s="43">
        <f t="shared" si="25"/>
        <v>49822.699565165647</v>
      </c>
    </row>
    <row r="173" spans="1:11">
      <c r="A173" s="95">
        <f t="shared" si="26"/>
        <v>138</v>
      </c>
      <c r="B173" s="42">
        <f t="shared" si="27"/>
        <v>633145.07347932016</v>
      </c>
      <c r="C173" s="42">
        <f t="shared" si="23"/>
        <v>1103.0636218315069</v>
      </c>
      <c r="D173" s="42">
        <f t="shared" si="24"/>
        <v>1815.4478018862396</v>
      </c>
      <c r="E173" s="42">
        <f t="shared" si="28"/>
        <v>657.33500153583896</v>
      </c>
      <c r="F173" s="96">
        <f t="shared" si="29"/>
        <v>140.78624866102015</v>
      </c>
      <c r="G173" s="96">
        <f t="shared" si="30"/>
        <v>281.57249732204031</v>
      </c>
      <c r="H173" s="42">
        <f t="shared" si="31"/>
        <v>352.07972467346917</v>
      </c>
      <c r="I173" s="42">
        <f t="shared" si="32"/>
        <v>2543.0618247316697</v>
      </c>
      <c r="J173" s="42">
        <f t="shared" si="33"/>
        <v>2534.1524758983624</v>
      </c>
      <c r="K173" s="43">
        <f t="shared" si="25"/>
        <v>50163.819640092275</v>
      </c>
    </row>
    <row r="174" spans="1:11">
      <c r="A174" s="95">
        <f t="shared" si="26"/>
        <v>139</v>
      </c>
      <c r="B174" s="42">
        <f t="shared" si="27"/>
        <v>635255.55705758464</v>
      </c>
      <c r="C174" s="42">
        <f t="shared" si="23"/>
        <v>1100.0547472631329</v>
      </c>
      <c r="D174" s="42">
        <f t="shared" si="24"/>
        <v>1815.4478018862396</v>
      </c>
      <c r="E174" s="42">
        <f t="shared" si="28"/>
        <v>659.52611820762525</v>
      </c>
      <c r="F174" s="96">
        <f t="shared" si="29"/>
        <v>141.13821428267269</v>
      </c>
      <c r="G174" s="96">
        <f t="shared" si="30"/>
        <v>282.27642856534538</v>
      </c>
      <c r="H174" s="42">
        <f t="shared" si="31"/>
        <v>351.91617309415165</v>
      </c>
      <c r="I174" s="42">
        <f t="shared" si="32"/>
        <v>2546.4723898477314</v>
      </c>
      <c r="J174" s="42">
        <f t="shared" si="33"/>
        <v>2540.4878570881083</v>
      </c>
      <c r="K174" s="43">
        <f t="shared" si="25"/>
        <v>50504.269534004241</v>
      </c>
    </row>
    <row r="175" spans="1:11">
      <c r="A175" s="95">
        <f t="shared" si="26"/>
        <v>140</v>
      </c>
      <c r="B175" s="42">
        <f t="shared" si="27"/>
        <v>637373.07558110997</v>
      </c>
      <c r="C175" s="42">
        <f t="shared" si="23"/>
        <v>1097.0333357173906</v>
      </c>
      <c r="D175" s="42">
        <f t="shared" si="24"/>
        <v>1815.4478018862396</v>
      </c>
      <c r="E175" s="42">
        <f t="shared" si="28"/>
        <v>661.72453860165069</v>
      </c>
      <c r="F175" s="96">
        <f t="shared" si="29"/>
        <v>141.49105981837937</v>
      </c>
      <c r="G175" s="96">
        <f t="shared" si="30"/>
        <v>282.98211963675874</v>
      </c>
      <c r="H175" s="42">
        <f t="shared" si="31"/>
        <v>351.75157486380829</v>
      </c>
      <c r="I175" s="42">
        <f t="shared" si="32"/>
        <v>2549.89394507922</v>
      </c>
      <c r="J175" s="42">
        <f t="shared" si="33"/>
        <v>2546.8390767308283</v>
      </c>
      <c r="K175" s="43">
        <f t="shared" si="25"/>
        <v>50844.039898368312</v>
      </c>
    </row>
    <row r="176" spans="1:11">
      <c r="A176" s="95">
        <f t="shared" si="26"/>
        <v>141</v>
      </c>
      <c r="B176" s="42">
        <f t="shared" si="27"/>
        <v>639497.6524997137</v>
      </c>
      <c r="C176" s="42">
        <f t="shared" si="23"/>
        <v>1093.9993349568745</v>
      </c>
      <c r="D176" s="42">
        <f t="shared" si="24"/>
        <v>1815.4478018862396</v>
      </c>
      <c r="E176" s="42">
        <f t="shared" si="28"/>
        <v>663.93028706365624</v>
      </c>
      <c r="F176" s="96">
        <f t="shared" si="29"/>
        <v>141.8447874679253</v>
      </c>
      <c r="G176" s="96">
        <f t="shared" si="30"/>
        <v>283.6895749358506</v>
      </c>
      <c r="H176" s="42">
        <f t="shared" si="31"/>
        <v>351.58592440410615</v>
      </c>
      <c r="I176" s="42">
        <f t="shared" si="32"/>
        <v>2553.3265269495655</v>
      </c>
      <c r="J176" s="42">
        <f t="shared" si="33"/>
        <v>2553.2061744226553</v>
      </c>
      <c r="K176" s="43">
        <f t="shared" si="25"/>
        <v>51183.121319234524</v>
      </c>
    </row>
    <row r="177" spans="1:11">
      <c r="A177" s="95">
        <f t="shared" si="26"/>
        <v>142</v>
      </c>
      <c r="B177" s="42">
        <f t="shared" si="27"/>
        <v>641629.31134137942</v>
      </c>
      <c r="C177" s="42">
        <f t="shared" si="23"/>
        <v>1090.9526925265229</v>
      </c>
      <c r="D177" s="42">
        <f t="shared" si="24"/>
        <v>1815.4478018862396</v>
      </c>
      <c r="E177" s="42">
        <f t="shared" si="28"/>
        <v>666.1433880205351</v>
      </c>
      <c r="F177" s="96">
        <f t="shared" si="29"/>
        <v>142.19939943659512</v>
      </c>
      <c r="G177" s="96">
        <f t="shared" si="30"/>
        <v>284.39879887319023</v>
      </c>
      <c r="H177" s="42">
        <f t="shared" si="31"/>
        <v>351.41921610941165</v>
      </c>
      <c r="I177" s="42">
        <f t="shared" si="32"/>
        <v>2556.7701721071485</v>
      </c>
      <c r="J177" s="42">
        <f t="shared" si="33"/>
        <v>2559.589189858712</v>
      </c>
      <c r="K177" s="43">
        <f t="shared" si="25"/>
        <v>51524.342128029421</v>
      </c>
    </row>
    <row r="178" spans="1:11">
      <c r="A178" s="95">
        <f t="shared" si="26"/>
        <v>143</v>
      </c>
      <c r="B178" s="42">
        <f t="shared" si="27"/>
        <v>643768.07571251737</v>
      </c>
      <c r="C178" s="42">
        <f t="shared" si="23"/>
        <v>1087.8933557527116</v>
      </c>
      <c r="D178" s="42">
        <f t="shared" si="24"/>
        <v>1815.4478018862396</v>
      </c>
      <c r="E178" s="42">
        <f t="shared" si="28"/>
        <v>668.36386598060358</v>
      </c>
      <c r="F178" s="96">
        <f t="shared" si="29"/>
        <v>142.5548979351866</v>
      </c>
      <c r="G178" s="96">
        <f t="shared" si="30"/>
        <v>285.1097958703732</v>
      </c>
      <c r="H178" s="42">
        <f t="shared" si="31"/>
        <v>351.25144434666305</v>
      </c>
      <c r="I178" s="42">
        <f t="shared" si="32"/>
        <v>2560.2249173257396</v>
      </c>
      <c r="J178" s="42">
        <f t="shared" si="33"/>
        <v>2565.9881628333587</v>
      </c>
      <c r="K178" s="43">
        <f t="shared" si="25"/>
        <v>51867.837742216281</v>
      </c>
    </row>
    <row r="179" spans="1:11" ht="13.5" thickBot="1">
      <c r="A179" s="80">
        <f t="shared" si="26"/>
        <v>144</v>
      </c>
      <c r="B179" s="37">
        <f t="shared" si="27"/>
        <v>645913.96929822583</v>
      </c>
      <c r="C179" s="37">
        <f t="shared" si="23"/>
        <v>1084.8212717423426</v>
      </c>
      <c r="D179" s="37">
        <f t="shared" si="24"/>
        <v>1815.4478018862396</v>
      </c>
      <c r="E179" s="37">
        <f t="shared" si="28"/>
        <v>670.59174553387231</v>
      </c>
      <c r="F179" s="97">
        <f t="shared" si="29"/>
        <v>142.91128518002455</v>
      </c>
      <c r="G179" s="97">
        <f t="shared" si="30"/>
        <v>285.8225703600491</v>
      </c>
      <c r="H179" s="37">
        <f t="shared" si="31"/>
        <v>351.08260345524297</v>
      </c>
      <c r="I179" s="37">
        <f t="shared" si="32"/>
        <v>2563.6907995049428</v>
      </c>
      <c r="J179" s="37">
        <f t="shared" si="33"/>
        <v>2572.403133240442</v>
      </c>
      <c r="K179" s="38">
        <f t="shared" si="25"/>
        <v>52213.623327164387</v>
      </c>
    </row>
    <row r="180" spans="1:11">
      <c r="A180" s="94">
        <f t="shared" si="26"/>
        <v>145</v>
      </c>
      <c r="B180" s="32">
        <f t="shared" si="27"/>
        <v>648067.01586255326</v>
      </c>
      <c r="C180" s="32">
        <f t="shared" si="23"/>
        <v>1081.7363873819304</v>
      </c>
      <c r="D180" s="32">
        <f t="shared" si="24"/>
        <v>1815.4478018862396</v>
      </c>
      <c r="E180" s="32">
        <f t="shared" si="28"/>
        <v>672.82705135231856</v>
      </c>
      <c r="F180" s="98">
        <f t="shared" si="29"/>
        <v>143.26856339297461</v>
      </c>
      <c r="G180" s="98">
        <f t="shared" si="30"/>
        <v>286.53712678594923</v>
      </c>
      <c r="H180" s="32">
        <f t="shared" si="31"/>
        <v>350.91268774684977</v>
      </c>
      <c r="I180" s="32">
        <f t="shared" si="32"/>
        <v>2567.167855670632</v>
      </c>
      <c r="J180" s="32">
        <f t="shared" si="33"/>
        <v>2578.8341410735429</v>
      </c>
      <c r="K180" s="33">
        <f t="shared" si="25"/>
        <v>52561.714149345476</v>
      </c>
    </row>
    <row r="181" spans="1:11">
      <c r="A181" s="95">
        <f t="shared" si="26"/>
        <v>146</v>
      </c>
      <c r="B181" s="42">
        <f t="shared" si="27"/>
        <v>650227.23924876179</v>
      </c>
      <c r="C181" s="42">
        <f t="shared" si="23"/>
        <v>1078.6386493366831</v>
      </c>
      <c r="D181" s="42">
        <f t="shared" si="24"/>
        <v>1815.4478018862396</v>
      </c>
      <c r="E181" s="42">
        <f t="shared" si="28"/>
        <v>675.06980819015973</v>
      </c>
      <c r="F181" s="96">
        <f t="shared" si="29"/>
        <v>143.62673480145705</v>
      </c>
      <c r="G181" s="96">
        <f t="shared" si="30"/>
        <v>287.25346960291409</v>
      </c>
      <c r="H181" s="42">
        <f t="shared" si="31"/>
        <v>350.74169150536858</v>
      </c>
      <c r="I181" s="42">
        <f t="shared" si="32"/>
        <v>2570.656122975402</v>
      </c>
      <c r="J181" s="42">
        <f t="shared" si="33"/>
        <v>2585.2812264262266</v>
      </c>
      <c r="K181" s="43">
        <f t="shared" si="25"/>
        <v>52912.125577007777</v>
      </c>
    </row>
    <row r="182" spans="1:11">
      <c r="A182" s="95">
        <f t="shared" si="26"/>
        <v>147</v>
      </c>
      <c r="B182" s="42">
        <f t="shared" si="27"/>
        <v>652394.66337959107</v>
      </c>
      <c r="C182" s="42">
        <f t="shared" si="23"/>
        <v>1075.5280040495804</v>
      </c>
      <c r="D182" s="42">
        <f t="shared" si="24"/>
        <v>1815.4478018862396</v>
      </c>
      <c r="E182" s="42">
        <f t="shared" si="28"/>
        <v>677.32004088412691</v>
      </c>
      <c r="F182" s="96">
        <f t="shared" si="29"/>
        <v>143.98580163846069</v>
      </c>
      <c r="G182" s="96">
        <f t="shared" si="30"/>
        <v>287.97160327692137</v>
      </c>
      <c r="H182" s="42">
        <f t="shared" si="31"/>
        <v>350.56960898674151</v>
      </c>
      <c r="I182" s="42">
        <f t="shared" si="32"/>
        <v>2574.1556386990073</v>
      </c>
      <c r="J182" s="42">
        <f t="shared" si="33"/>
        <v>2591.7444294922921</v>
      </c>
      <c r="K182" s="43">
        <f t="shared" si="25"/>
        <v>53264.873080854493</v>
      </c>
    </row>
    <row r="183" spans="1:11">
      <c r="A183" s="95">
        <f t="shared" si="26"/>
        <v>148</v>
      </c>
      <c r="B183" s="42">
        <f t="shared" si="27"/>
        <v>654569.31225752307</v>
      </c>
      <c r="C183" s="42">
        <f t="shared" si="23"/>
        <v>1072.4043977404485</v>
      </c>
      <c r="D183" s="42">
        <f t="shared" si="24"/>
        <v>1815.4478018862396</v>
      </c>
      <c r="E183" s="42">
        <f t="shared" si="28"/>
        <v>679.57777435374066</v>
      </c>
      <c r="F183" s="96">
        <f t="shared" si="29"/>
        <v>144.34576614255684</v>
      </c>
      <c r="G183" s="96">
        <f t="shared" si="30"/>
        <v>288.69153228511368</v>
      </c>
      <c r="H183" s="42">
        <f t="shared" si="31"/>
        <v>350.39643441883783</v>
      </c>
      <c r="I183" s="42">
        <f t="shared" si="32"/>
        <v>2577.6664402488127</v>
      </c>
      <c r="J183" s="42">
        <f t="shared" si="33"/>
        <v>2598.2237905660227</v>
      </c>
      <c r="K183" s="43">
        <f t="shared" si="25"/>
        <v>53619.972234726854</v>
      </c>
    </row>
    <row r="184" spans="1:11">
      <c r="A184" s="95">
        <f t="shared" si="26"/>
        <v>149</v>
      </c>
      <c r="B184" s="42">
        <f t="shared" si="27"/>
        <v>656751.20996504824</v>
      </c>
      <c r="C184" s="42">
        <f t="shared" si="23"/>
        <v>1069.2677764050286</v>
      </c>
      <c r="D184" s="42">
        <f t="shared" si="24"/>
        <v>1815.4478018862396</v>
      </c>
      <c r="E184" s="42">
        <f t="shared" si="28"/>
        <v>681.84303360158663</v>
      </c>
      <c r="F184" s="96">
        <f t="shared" si="29"/>
        <v>144.70663055791323</v>
      </c>
      <c r="G184" s="96">
        <f t="shared" si="30"/>
        <v>289.41326111582646</v>
      </c>
      <c r="H184" s="42">
        <f t="shared" si="31"/>
        <v>350.22216200132311</v>
      </c>
      <c r="I184" s="42">
        <f t="shared" si="32"/>
        <v>2581.1885651602433</v>
      </c>
      <c r="J184" s="42">
        <f t="shared" si="33"/>
        <v>2604.7193500424378</v>
      </c>
      <c r="K184" s="43">
        <f t="shared" si="25"/>
        <v>53977.438716291697</v>
      </c>
    </row>
    <row r="185" spans="1:11">
      <c r="A185" s="95">
        <f t="shared" si="26"/>
        <v>150</v>
      </c>
      <c r="B185" s="42">
        <f t="shared" si="27"/>
        <v>658940.38066493184</v>
      </c>
      <c r="C185" s="42">
        <f t="shared" si="23"/>
        <v>1066.1180858140438</v>
      </c>
      <c r="D185" s="42">
        <f t="shared" si="24"/>
        <v>1815.4478018862396</v>
      </c>
      <c r="E185" s="42">
        <f t="shared" si="28"/>
        <v>684.11584371359197</v>
      </c>
      <c r="F185" s="96">
        <f t="shared" si="29"/>
        <v>145.06839713430801</v>
      </c>
      <c r="G185" s="96">
        <f t="shared" si="30"/>
        <v>290.13679426861603</v>
      </c>
      <c r="H185" s="42">
        <f t="shared" si="31"/>
        <v>350.04678590552714</v>
      </c>
      <c r="I185" s="42">
        <f t="shared" si="32"/>
        <v>2584.7220510972284</v>
      </c>
      <c r="J185" s="42">
        <f t="shared" si="33"/>
        <v>2611.2311484175439</v>
      </c>
      <c r="K185" s="43">
        <f t="shared" si="25"/>
        <v>54337.288307733637</v>
      </c>
    </row>
    <row r="186" spans="1:11">
      <c r="A186" s="95">
        <f t="shared" si="26"/>
        <v>151</v>
      </c>
      <c r="B186" s="42">
        <f t="shared" si="27"/>
        <v>661136.84860048164</v>
      </c>
      <c r="C186" s="42">
        <f t="shared" si="23"/>
        <v>1062.9552715122638</v>
      </c>
      <c r="D186" s="42">
        <f t="shared" si="24"/>
        <v>1815.4478018862396</v>
      </c>
      <c r="E186" s="42">
        <f t="shared" si="28"/>
        <v>686.39622985930407</v>
      </c>
      <c r="F186" s="96">
        <f t="shared" si="29"/>
        <v>145.43106812714379</v>
      </c>
      <c r="G186" s="96">
        <f t="shared" si="30"/>
        <v>290.86213625428758</v>
      </c>
      <c r="H186" s="42">
        <f t="shared" si="31"/>
        <v>349.87030027431359</v>
      </c>
      <c r="I186" s="42">
        <f t="shared" si="32"/>
        <v>2588.2669358526614</v>
      </c>
      <c r="J186" s="42">
        <f t="shared" si="33"/>
        <v>2617.7592262885878</v>
      </c>
      <c r="K186" s="43">
        <f t="shared" si="25"/>
        <v>54699.536896451857</v>
      </c>
    </row>
    <row r="187" spans="1:11">
      <c r="A187" s="95">
        <f t="shared" si="26"/>
        <v>152</v>
      </c>
      <c r="B187" s="42">
        <f t="shared" si="27"/>
        <v>663340.6380958166</v>
      </c>
      <c r="C187" s="42">
        <f t="shared" si="23"/>
        <v>1059.7792788175598</v>
      </c>
      <c r="D187" s="42">
        <f t="shared" si="24"/>
        <v>1815.4478018862396</v>
      </c>
      <c r="E187" s="42">
        <f t="shared" si="28"/>
        <v>688.68421729216834</v>
      </c>
      <c r="F187" s="96">
        <f t="shared" si="29"/>
        <v>145.79464579746164</v>
      </c>
      <c r="G187" s="96">
        <f t="shared" si="30"/>
        <v>291.58929159492328</v>
      </c>
      <c r="H187" s="42">
        <f t="shared" si="31"/>
        <v>349.69269922194565</v>
      </c>
      <c r="I187" s="42">
        <f t="shared" si="32"/>
        <v>2591.8232573488476</v>
      </c>
      <c r="J187" s="42">
        <f t="shared" si="33"/>
        <v>2624.3036243543092</v>
      </c>
      <c r="K187" s="43">
        <f t="shared" si="25"/>
        <v>55064.200475761529</v>
      </c>
    </row>
    <row r="188" spans="1:11">
      <c r="A188" s="95">
        <f t="shared" si="26"/>
        <v>153</v>
      </c>
      <c r="B188" s="42">
        <f t="shared" si="27"/>
        <v>665551.77355613606</v>
      </c>
      <c r="C188" s="42">
        <f t="shared" si="23"/>
        <v>1056.5900528199609</v>
      </c>
      <c r="D188" s="42">
        <f t="shared" si="24"/>
        <v>1815.4478018862396</v>
      </c>
      <c r="E188" s="42">
        <f t="shared" si="28"/>
        <v>690.97983134980905</v>
      </c>
      <c r="F188" s="96">
        <f t="shared" si="29"/>
        <v>146.15913241195528</v>
      </c>
      <c r="G188" s="96">
        <f t="shared" si="30"/>
        <v>292.31826482391057</v>
      </c>
      <c r="H188" s="42">
        <f t="shared" si="31"/>
        <v>349.51397683395402</v>
      </c>
      <c r="I188" s="42">
        <f t="shared" si="32"/>
        <v>2595.3910536379608</v>
      </c>
      <c r="J188" s="42">
        <f t="shared" si="33"/>
        <v>2630.8643834151949</v>
      </c>
      <c r="K188" s="43">
        <f t="shared" si="25"/>
        <v>55431.295145599935</v>
      </c>
    </row>
    <row r="189" spans="1:11">
      <c r="A189" s="95">
        <f t="shared" si="26"/>
        <v>154</v>
      </c>
      <c r="B189" s="42">
        <f t="shared" si="27"/>
        <v>667770.27946798992</v>
      </c>
      <c r="C189" s="42">
        <f t="shared" si="23"/>
        <v>1053.3875383807053</v>
      </c>
      <c r="D189" s="42">
        <f t="shared" si="24"/>
        <v>1815.4478018862396</v>
      </c>
      <c r="E189" s="42">
        <f t="shared" si="28"/>
        <v>693.2830974543084</v>
      </c>
      <c r="F189" s="96">
        <f t="shared" si="29"/>
        <v>146.52453024298515</v>
      </c>
      <c r="G189" s="96">
        <f t="shared" si="30"/>
        <v>293.0490604859703</v>
      </c>
      <c r="H189" s="42">
        <f t="shared" si="31"/>
        <v>349.3341271670028</v>
      </c>
      <c r="I189" s="42">
        <f t="shared" si="32"/>
        <v>2598.9703629025007</v>
      </c>
      <c r="J189" s="42">
        <f t="shared" si="33"/>
        <v>2637.4415443737325</v>
      </c>
      <c r="K189" s="43">
        <f t="shared" si="25"/>
        <v>55800.837113237263</v>
      </c>
    </row>
    <row r="190" spans="1:11">
      <c r="A190" s="95">
        <f t="shared" si="26"/>
        <v>155</v>
      </c>
      <c r="B190" s="42">
        <f t="shared" si="27"/>
        <v>669996.18039954989</v>
      </c>
      <c r="C190" s="42">
        <f t="shared" si="23"/>
        <v>1050.1716801312864</v>
      </c>
      <c r="D190" s="42">
        <f t="shared" si="24"/>
        <v>1815.4478018862396</v>
      </c>
      <c r="E190" s="42">
        <f t="shared" si="28"/>
        <v>695.59404111248944</v>
      </c>
      <c r="F190" s="96">
        <f t="shared" si="29"/>
        <v>146.89084156859261</v>
      </c>
      <c r="G190" s="96">
        <f t="shared" si="30"/>
        <v>293.78168313718521</v>
      </c>
      <c r="H190" s="42">
        <f t="shared" si="31"/>
        <v>349.15314424875515</v>
      </c>
      <c r="I190" s="42">
        <f t="shared" si="32"/>
        <v>2602.5612234557516</v>
      </c>
      <c r="J190" s="42">
        <f t="shared" si="33"/>
        <v>2644.0351482346668</v>
      </c>
      <c r="K190" s="43">
        <f t="shared" si="25"/>
        <v>56172.842693992177</v>
      </c>
    </row>
    <row r="191" spans="1:11" ht="13.5" thickBot="1">
      <c r="A191" s="80">
        <f t="shared" si="26"/>
        <v>156</v>
      </c>
      <c r="B191" s="37">
        <f t="shared" si="27"/>
        <v>672229.50100088178</v>
      </c>
      <c r="C191" s="37">
        <f t="shared" si="23"/>
        <v>1046.9424224724949</v>
      </c>
      <c r="D191" s="37">
        <f t="shared" si="24"/>
        <v>1815.4478018862396</v>
      </c>
      <c r="E191" s="37">
        <f t="shared" si="28"/>
        <v>697.9126879161978</v>
      </c>
      <c r="F191" s="97">
        <f t="shared" si="29"/>
        <v>147.25806867251407</v>
      </c>
      <c r="G191" s="97">
        <f t="shared" si="30"/>
        <v>294.51613734502814</v>
      </c>
      <c r="H191" s="37">
        <f t="shared" si="31"/>
        <v>348.97102207773855</v>
      </c>
      <c r="I191" s="37">
        <f t="shared" si="32"/>
        <v>2606.1636737422414</v>
      </c>
      <c r="J191" s="37">
        <f t="shared" si="33"/>
        <v>2650.6452361052534</v>
      </c>
      <c r="K191" s="38">
        <f t="shared" si="25"/>
        <v>56547.328311952122</v>
      </c>
    </row>
    <row r="192" spans="1:11">
      <c r="A192" s="94">
        <f t="shared" si="26"/>
        <v>157</v>
      </c>
      <c r="B192" s="32">
        <f t="shared" si="27"/>
        <v>674470.26600421814</v>
      </c>
      <c r="C192" s="32">
        <f t="shared" si="23"/>
        <v>1043.6997095734582</v>
      </c>
      <c r="D192" s="32">
        <f t="shared" si="24"/>
        <v>1815.4478018862396</v>
      </c>
      <c r="E192" s="32">
        <f t="shared" si="28"/>
        <v>700.23906354258531</v>
      </c>
      <c r="F192" s="98">
        <f t="shared" si="29"/>
        <v>147.62621384419535</v>
      </c>
      <c r="G192" s="98">
        <f t="shared" si="30"/>
        <v>295.2524276883907</v>
      </c>
      <c r="H192" s="32">
        <f t="shared" si="31"/>
        <v>348.78775462320874</v>
      </c>
      <c r="I192" s="32">
        <f t="shared" si="32"/>
        <v>2609.7777523382019</v>
      </c>
      <c r="J192" s="32">
        <f t="shared" si="33"/>
        <v>2657.2718491955166</v>
      </c>
      <c r="K192" s="33">
        <f t="shared" si="25"/>
        <v>56924.310500698462</v>
      </c>
    </row>
    <row r="193" spans="1:11">
      <c r="A193" s="95">
        <f t="shared" si="26"/>
        <v>158</v>
      </c>
      <c r="B193" s="42">
        <f t="shared" si="27"/>
        <v>676718.50022423221</v>
      </c>
      <c r="C193" s="42">
        <f t="shared" si="23"/>
        <v>1040.4434853706757</v>
      </c>
      <c r="D193" s="42">
        <f t="shared" si="24"/>
        <v>1815.4478018862396</v>
      </c>
      <c r="E193" s="42">
        <f t="shared" si="28"/>
        <v>702.57319375439386</v>
      </c>
      <c r="F193" s="96">
        <f t="shared" si="29"/>
        <v>147.99527937880583</v>
      </c>
      <c r="G193" s="96">
        <f t="shared" si="30"/>
        <v>295.99055875761167</v>
      </c>
      <c r="H193" s="42">
        <f t="shared" si="31"/>
        <v>348.60333582501391</v>
      </c>
      <c r="I193" s="42">
        <f t="shared" si="32"/>
        <v>2613.403497952037</v>
      </c>
      <c r="J193" s="42">
        <f t="shared" si="33"/>
        <v>2663.9150288185051</v>
      </c>
      <c r="K193" s="43">
        <f t="shared" si="25"/>
        <v>57303.805904036446</v>
      </c>
    </row>
    <row r="194" spans="1:11">
      <c r="A194" s="95">
        <f t="shared" si="26"/>
        <v>159</v>
      </c>
      <c r="B194" s="42">
        <f t="shared" si="27"/>
        <v>678974.22855831299</v>
      </c>
      <c r="C194" s="42">
        <f t="shared" si="23"/>
        <v>1037.1736935670483</v>
      </c>
      <c r="D194" s="42">
        <f t="shared" si="24"/>
        <v>1815.4478018862396</v>
      </c>
      <c r="E194" s="42">
        <f t="shared" si="28"/>
        <v>704.91510440024194</v>
      </c>
      <c r="F194" s="96">
        <f t="shared" si="29"/>
        <v>148.36526757725284</v>
      </c>
      <c r="G194" s="96">
        <f t="shared" si="30"/>
        <v>296.73053515450567</v>
      </c>
      <c r="H194" s="42">
        <f t="shared" si="31"/>
        <v>348.41775959345807</v>
      </c>
      <c r="I194" s="42">
        <f t="shared" si="32"/>
        <v>2617.040949424782</v>
      </c>
      <c r="J194" s="42">
        <f t="shared" si="33"/>
        <v>2670.5748163905514</v>
      </c>
      <c r="K194" s="43">
        <f t="shared" si="25"/>
        <v>57685.831276730016</v>
      </c>
    </row>
    <row r="195" spans="1:11">
      <c r="A195" s="95">
        <f t="shared" si="26"/>
        <v>160</v>
      </c>
      <c r="B195" s="42">
        <f t="shared" si="27"/>
        <v>681237.47598684079</v>
      </c>
      <c r="C195" s="42">
        <f t="shared" si="23"/>
        <v>1033.8902776309055</v>
      </c>
      <c r="D195" s="42">
        <f t="shared" si="24"/>
        <v>1815.4478018862396</v>
      </c>
      <c r="E195" s="42">
        <f t="shared" si="28"/>
        <v>707.26482141490942</v>
      </c>
      <c r="F195" s="96">
        <f t="shared" si="29"/>
        <v>148.73618074619597</v>
      </c>
      <c r="G195" s="96">
        <f t="shared" si="30"/>
        <v>297.47236149239194</v>
      </c>
      <c r="H195" s="42">
        <f t="shared" si="31"/>
        <v>348.231019809163</v>
      </c>
      <c r="I195" s="42">
        <f t="shared" si="32"/>
        <v>2620.6901457305739</v>
      </c>
      <c r="J195" s="42">
        <f t="shared" si="33"/>
        <v>2677.2512534315279</v>
      </c>
      <c r="K195" s="43">
        <f t="shared" si="25"/>
        <v>58070.403485241543</v>
      </c>
    </row>
    <row r="196" spans="1:11">
      <c r="A196" s="95">
        <f t="shared" si="26"/>
        <v>161</v>
      </c>
      <c r="B196" s="42">
        <f t="shared" si="27"/>
        <v>683508.26757346361</v>
      </c>
      <c r="C196" s="42">
        <f t="shared" si="23"/>
        <v>1030.593180795029</v>
      </c>
      <c r="D196" s="42">
        <f t="shared" si="24"/>
        <v>1815.4478018862396</v>
      </c>
      <c r="E196" s="42">
        <f t="shared" si="28"/>
        <v>709.62237081962587</v>
      </c>
      <c r="F196" s="96">
        <f t="shared" si="29"/>
        <v>149.10802119806146</v>
      </c>
      <c r="G196" s="96">
        <f t="shared" si="30"/>
        <v>298.21604239612293</v>
      </c>
      <c r="H196" s="42">
        <f t="shared" si="31"/>
        <v>348.043110322931</v>
      </c>
      <c r="I196" s="42">
        <f t="shared" si="32"/>
        <v>2624.3511259771185</v>
      </c>
      <c r="J196" s="42">
        <f t="shared" si="33"/>
        <v>2683.9443815651066</v>
      </c>
      <c r="K196" s="43">
        <f t="shared" si="25"/>
        <v>58457.539508476482</v>
      </c>
    </row>
    <row r="197" spans="1:11">
      <c r="A197" s="95">
        <f t="shared" si="26"/>
        <v>162</v>
      </c>
      <c r="B197" s="42">
        <f t="shared" si="27"/>
        <v>685786.62846537516</v>
      </c>
      <c r="C197" s="42">
        <f t="shared" si="23"/>
        <v>1027.2823460556697</v>
      </c>
      <c r="D197" s="42">
        <f t="shared" si="24"/>
        <v>1815.4478018862396</v>
      </c>
      <c r="E197" s="42">
        <f t="shared" si="28"/>
        <v>711.98777872235803</v>
      </c>
      <c r="F197" s="96">
        <f t="shared" si="29"/>
        <v>149.48079125105662</v>
      </c>
      <c r="G197" s="96">
        <f t="shared" si="30"/>
        <v>298.96158250211323</v>
      </c>
      <c r="H197" s="42">
        <f t="shared" si="31"/>
        <v>347.85402495560561</v>
      </c>
      <c r="I197" s="42">
        <f t="shared" si="32"/>
        <v>2628.0239294061621</v>
      </c>
      <c r="J197" s="42">
        <f t="shared" si="33"/>
        <v>2690.6542425190191</v>
      </c>
      <c r="K197" s="43">
        <f t="shared" si="25"/>
        <v>58847.25643853299</v>
      </c>
    </row>
    <row r="198" spans="1:11">
      <c r="A198" s="95">
        <f t="shared" si="26"/>
        <v>163</v>
      </c>
      <c r="B198" s="42">
        <f t="shared" si="27"/>
        <v>688072.58389359317</v>
      </c>
      <c r="C198" s="42">
        <f t="shared" si="23"/>
        <v>1023.9577161715629</v>
      </c>
      <c r="D198" s="42">
        <f t="shared" si="24"/>
        <v>1815.4478018862396</v>
      </c>
      <c r="E198" s="42">
        <f t="shared" si="28"/>
        <v>714.36107131809922</v>
      </c>
      <c r="F198" s="96">
        <f t="shared" si="29"/>
        <v>149.85449322918424</v>
      </c>
      <c r="G198" s="96">
        <f t="shared" si="30"/>
        <v>299.70898645836849</v>
      </c>
      <c r="H198" s="42">
        <f t="shared" si="31"/>
        <v>347.66375749793247</v>
      </c>
      <c r="I198" s="42">
        <f t="shared" si="32"/>
        <v>2631.7085953939595</v>
      </c>
      <c r="J198" s="42">
        <f t="shared" si="33"/>
        <v>2697.3808781253165</v>
      </c>
      <c r="K198" s="43">
        <f t="shared" si="25"/>
        <v>59239.571481456536</v>
      </c>
    </row>
    <row r="199" spans="1:11">
      <c r="A199" s="95">
        <f t="shared" si="26"/>
        <v>164</v>
      </c>
      <c r="B199" s="42">
        <f t="shared" si="27"/>
        <v>690366.15917323856</v>
      </c>
      <c r="C199" s="42">
        <f t="shared" si="23"/>
        <v>1020.6192336629391</v>
      </c>
      <c r="D199" s="42">
        <f t="shared" si="24"/>
        <v>1815.4478018862396</v>
      </c>
      <c r="E199" s="42">
        <f t="shared" si="28"/>
        <v>716.7422748891596</v>
      </c>
      <c r="F199" s="96">
        <f t="shared" si="29"/>
        <v>150.22912946225719</v>
      </c>
      <c r="G199" s="96">
        <f t="shared" si="30"/>
        <v>300.45825892451438</v>
      </c>
      <c r="H199" s="42">
        <f t="shared" si="31"/>
        <v>347.47230171041974</v>
      </c>
      <c r="I199" s="42">
        <f t="shared" si="32"/>
        <v>2635.4051634517509</v>
      </c>
      <c r="J199" s="42">
        <f t="shared" si="33"/>
        <v>2704.1243303206297</v>
      </c>
      <c r="K199" s="43">
        <f t="shared" si="25"/>
        <v>59634.501957999579</v>
      </c>
    </row>
    <row r="200" spans="1:11">
      <c r="A200" s="95">
        <f t="shared" si="26"/>
        <v>165</v>
      </c>
      <c r="B200" s="42">
        <f t="shared" si="27"/>
        <v>692667.37970381603</v>
      </c>
      <c r="C200" s="42">
        <f t="shared" si="23"/>
        <v>1017.2668408105295</v>
      </c>
      <c r="D200" s="42">
        <f t="shared" si="24"/>
        <v>1815.4478018862396</v>
      </c>
      <c r="E200" s="42">
        <f t="shared" si="28"/>
        <v>719.13141580545687</v>
      </c>
      <c r="F200" s="96">
        <f t="shared" si="29"/>
        <v>150.60470228591282</v>
      </c>
      <c r="G200" s="96">
        <f t="shared" si="30"/>
        <v>301.20940457182564</v>
      </c>
      <c r="H200" s="42">
        <f t="shared" si="31"/>
        <v>347.2796513231973</v>
      </c>
      <c r="I200" s="42">
        <f t="shared" si="32"/>
        <v>2639.113673226238</v>
      </c>
      <c r="J200" s="42">
        <f t="shared" si="33"/>
        <v>2710.884641146431</v>
      </c>
      <c r="K200" s="43">
        <f t="shared" si="25"/>
        <v>60032.06530438624</v>
      </c>
    </row>
    <row r="201" spans="1:11">
      <c r="A201" s="95">
        <f t="shared" si="26"/>
        <v>166</v>
      </c>
      <c r="B201" s="42">
        <f t="shared" si="27"/>
        <v>694976.27096949541</v>
      </c>
      <c r="C201" s="42">
        <f t="shared" si="23"/>
        <v>1013.900479654568</v>
      </c>
      <c r="D201" s="42">
        <f t="shared" si="24"/>
        <v>1815.4478018862396</v>
      </c>
      <c r="E201" s="42">
        <f t="shared" si="28"/>
        <v>721.52852052480841</v>
      </c>
      <c r="F201" s="96">
        <f t="shared" si="29"/>
        <v>150.9812140416276</v>
      </c>
      <c r="G201" s="96">
        <f t="shared" si="30"/>
        <v>301.96242808325519</v>
      </c>
      <c r="H201" s="42">
        <f t="shared" si="31"/>
        <v>347.08580003587531</v>
      </c>
      <c r="I201" s="42">
        <f t="shared" si="32"/>
        <v>2642.8341645000551</v>
      </c>
      <c r="J201" s="42">
        <f t="shared" si="33"/>
        <v>2717.6618527492969</v>
      </c>
      <c r="K201" s="43">
        <f t="shared" si="25"/>
        <v>60432.279073082143</v>
      </c>
    </row>
    <row r="202" spans="1:11">
      <c r="A202" s="95">
        <f t="shared" si="26"/>
        <v>167</v>
      </c>
      <c r="B202" s="42">
        <f t="shared" si="27"/>
        <v>697292.85853939375</v>
      </c>
      <c r="C202" s="42">
        <f t="shared" si="23"/>
        <v>1010.5200919937901</v>
      </c>
      <c r="D202" s="42">
        <f t="shared" si="24"/>
        <v>1815.4478018862396</v>
      </c>
      <c r="E202" s="42">
        <f t="shared" si="28"/>
        <v>723.93361559322432</v>
      </c>
      <c r="F202" s="96">
        <f t="shared" si="29"/>
        <v>151.35866707673165</v>
      </c>
      <c r="G202" s="96">
        <f t="shared" si="30"/>
        <v>302.7173341534633</v>
      </c>
      <c r="H202" s="42">
        <f t="shared" si="31"/>
        <v>346.89074151740289</v>
      </c>
      <c r="I202" s="42">
        <f t="shared" si="32"/>
        <v>2646.5666771922556</v>
      </c>
      <c r="J202" s="42">
        <f t="shared" si="33"/>
        <v>2724.4560073811699</v>
      </c>
      <c r="K202" s="43">
        <f t="shared" si="25"/>
        <v>60835.16093356935</v>
      </c>
    </row>
    <row r="203" spans="1:11" ht="13.5" thickBot="1">
      <c r="A203" s="80">
        <f t="shared" si="26"/>
        <v>168</v>
      </c>
      <c r="B203" s="37">
        <f t="shared" si="27"/>
        <v>699617.16806785844</v>
      </c>
      <c r="C203" s="37">
        <f t="shared" si="23"/>
        <v>1007.1256193844256</v>
      </c>
      <c r="D203" s="37">
        <f t="shared" si="24"/>
        <v>1815.4478018862396</v>
      </c>
      <c r="E203" s="37">
        <f t="shared" si="28"/>
        <v>726.3467276452019</v>
      </c>
      <c r="F203" s="97">
        <f t="shared" si="29"/>
        <v>151.73706374442347</v>
      </c>
      <c r="G203" s="97">
        <f t="shared" si="30"/>
        <v>303.47412748884693</v>
      </c>
      <c r="H203" s="37">
        <f t="shared" si="31"/>
        <v>346.69446940592553</v>
      </c>
      <c r="I203" s="37">
        <f t="shared" si="32"/>
        <v>2650.3112513587862</v>
      </c>
      <c r="J203" s="37">
        <f t="shared" si="33"/>
        <v>2731.2671473996229</v>
      </c>
      <c r="K203" s="38">
        <f t="shared" si="25"/>
        <v>61240.728673126476</v>
      </c>
    </row>
    <row r="204" spans="1:11">
      <c r="A204" s="94">
        <f t="shared" si="26"/>
        <v>169</v>
      </c>
      <c r="B204" s="32">
        <f t="shared" si="27"/>
        <v>701949.22529475135</v>
      </c>
      <c r="C204" s="32">
        <f t="shared" si="23"/>
        <v>1003.7170031391887</v>
      </c>
      <c r="D204" s="32">
        <f t="shared" si="24"/>
        <v>1815.4478018862396</v>
      </c>
      <c r="E204" s="32">
        <f t="shared" si="28"/>
        <v>728.76788340401924</v>
      </c>
      <c r="F204" s="98">
        <f t="shared" si="29"/>
        <v>152.11640640378451</v>
      </c>
      <c r="G204" s="98">
        <f t="shared" si="30"/>
        <v>304.23281280756902</v>
      </c>
      <c r="H204" s="32">
        <f t="shared" si="31"/>
        <v>346.49697730864159</v>
      </c>
      <c r="I204" s="32">
        <f t="shared" si="32"/>
        <v>2654.0679271929712</v>
      </c>
      <c r="J204" s="32">
        <f t="shared" si="33"/>
        <v>2738.0953152681218</v>
      </c>
      <c r="K204" s="33">
        <f t="shared" si="25"/>
        <v>61649.000197613983</v>
      </c>
    </row>
    <row r="205" spans="1:11">
      <c r="A205" s="95">
        <f t="shared" si="26"/>
        <v>170</v>
      </c>
      <c r="B205" s="42">
        <f t="shared" si="27"/>
        <v>704289.05604573386</v>
      </c>
      <c r="C205" s="42">
        <f t="shared" si="23"/>
        <v>1000.2941843262633</v>
      </c>
      <c r="D205" s="42">
        <f t="shared" si="24"/>
        <v>1815.4478018862396</v>
      </c>
      <c r="E205" s="42">
        <f t="shared" si="28"/>
        <v>731.19710968203265</v>
      </c>
      <c r="F205" s="96">
        <f t="shared" si="29"/>
        <v>152.49669741979397</v>
      </c>
      <c r="G205" s="96">
        <f t="shared" si="30"/>
        <v>304.99339483958795</v>
      </c>
      <c r="H205" s="42">
        <f t="shared" si="31"/>
        <v>346.29825880165919</v>
      </c>
      <c r="I205" s="42">
        <f t="shared" si="32"/>
        <v>2657.8367450259948</v>
      </c>
      <c r="J205" s="42">
        <f t="shared" si="33"/>
        <v>2744.9405535562919</v>
      </c>
      <c r="K205" s="43">
        <f t="shared" si="25"/>
        <v>62059.993532264736</v>
      </c>
    </row>
    <row r="206" spans="1:11">
      <c r="A206" s="95">
        <f t="shared" si="26"/>
        <v>171</v>
      </c>
      <c r="B206" s="42">
        <f t="shared" si="27"/>
        <v>706636.68623255298</v>
      </c>
      <c r="C206" s="42">
        <f t="shared" si="23"/>
        <v>996.85710376828411</v>
      </c>
      <c r="D206" s="42">
        <f t="shared" si="24"/>
        <v>1815.4478018862396</v>
      </c>
      <c r="E206" s="42">
        <f t="shared" si="28"/>
        <v>733.63443338097284</v>
      </c>
      <c r="F206" s="96">
        <f t="shared" si="29"/>
        <v>152.87793916334346</v>
      </c>
      <c r="G206" s="96">
        <f t="shared" si="30"/>
        <v>305.75587832668691</v>
      </c>
      <c r="H206" s="42">
        <f t="shared" si="31"/>
        <v>346.09830742985145</v>
      </c>
      <c r="I206" s="42">
        <f t="shared" si="32"/>
        <v>2661.6177453273913</v>
      </c>
      <c r="J206" s="42">
        <f t="shared" si="33"/>
        <v>2751.8029049401825</v>
      </c>
      <c r="K206" s="43">
        <f t="shared" si="25"/>
        <v>62473.726822479832</v>
      </c>
    </row>
    <row r="207" spans="1:11">
      <c r="A207" s="95">
        <f t="shared" si="26"/>
        <v>172</v>
      </c>
      <c r="B207" s="42">
        <f t="shared" si="27"/>
        <v>708992.14185332821</v>
      </c>
      <c r="C207" s="42">
        <f t="shared" si="23"/>
        <v>993.40570204131348</v>
      </c>
      <c r="D207" s="42">
        <f t="shared" si="24"/>
        <v>1815.4478018862396</v>
      </c>
      <c r="E207" s="42">
        <f t="shared" si="28"/>
        <v>736.07988149224275</v>
      </c>
      <c r="F207" s="96">
        <f t="shared" si="29"/>
        <v>153.26013401125181</v>
      </c>
      <c r="G207" s="96">
        <f t="shared" si="30"/>
        <v>306.52026802250361</v>
      </c>
      <c r="H207" s="42">
        <f t="shared" si="31"/>
        <v>345.89711670671124</v>
      </c>
      <c r="I207" s="42">
        <f t="shared" si="32"/>
        <v>2665.410968705527</v>
      </c>
      <c r="J207" s="42">
        <f t="shared" si="33"/>
        <v>2758.6824122025328</v>
      </c>
      <c r="K207" s="43">
        <f t="shared" si="25"/>
        <v>62890.218334629695</v>
      </c>
    </row>
    <row r="208" spans="1:11">
      <c r="A208" s="95">
        <f t="shared" si="26"/>
        <v>173</v>
      </c>
      <c r="B208" s="42">
        <f t="shared" si="27"/>
        <v>711355.44899283932</v>
      </c>
      <c r="C208" s="42">
        <f t="shared" si="23"/>
        <v>989.93991947381357</v>
      </c>
      <c r="D208" s="42">
        <f t="shared" si="24"/>
        <v>1815.4478018862396</v>
      </c>
      <c r="E208" s="42">
        <f t="shared" si="28"/>
        <v>738.53348109721685</v>
      </c>
      <c r="F208" s="96">
        <f t="shared" si="29"/>
        <v>153.64328434627993</v>
      </c>
      <c r="G208" s="96">
        <f t="shared" si="30"/>
        <v>307.28656869255985</v>
      </c>
      <c r="H208" s="42">
        <f t="shared" si="31"/>
        <v>345.69468011420611</v>
      </c>
      <c r="I208" s="42">
        <f t="shared" si="32"/>
        <v>2669.2164559080898</v>
      </c>
      <c r="J208" s="42">
        <f t="shared" si="33"/>
        <v>2765.579118233039</v>
      </c>
      <c r="K208" s="43">
        <f t="shared" si="25"/>
        <v>63309.486456860555</v>
      </c>
    </row>
    <row r="209" spans="1:11">
      <c r="A209" s="95">
        <f t="shared" si="26"/>
        <v>174</v>
      </c>
      <c r="B209" s="42">
        <f t="shared" si="27"/>
        <v>713726.63382281549</v>
      </c>
      <c r="C209" s="42">
        <f t="shared" si="23"/>
        <v>986.45969614561579</v>
      </c>
      <c r="D209" s="42">
        <f t="shared" si="24"/>
        <v>1815.4478018862396</v>
      </c>
      <c r="E209" s="42">
        <f t="shared" si="28"/>
        <v>740.99525936754105</v>
      </c>
      <c r="F209" s="96">
        <f t="shared" si="29"/>
        <v>154.02739255714562</v>
      </c>
      <c r="G209" s="96">
        <f t="shared" si="30"/>
        <v>308.05478511429124</v>
      </c>
      <c r="H209" s="42">
        <f t="shared" si="31"/>
        <v>345.49099110263137</v>
      </c>
      <c r="I209" s="42">
        <f t="shared" si="32"/>
        <v>2673.0342478225857</v>
      </c>
      <c r="J209" s="42">
        <f t="shared" si="33"/>
        <v>2772.4930660286213</v>
      </c>
      <c r="K209" s="43">
        <f t="shared" si="25"/>
        <v>63731.549699906289</v>
      </c>
    </row>
    <row r="210" spans="1:11">
      <c r="A210" s="95">
        <f t="shared" si="26"/>
        <v>175</v>
      </c>
      <c r="B210" s="42">
        <f t="shared" si="27"/>
        <v>716105.72260222491</v>
      </c>
      <c r="C210" s="42">
        <f t="shared" si="23"/>
        <v>982.96497188688386</v>
      </c>
      <c r="D210" s="42">
        <f t="shared" si="24"/>
        <v>1815.4478018862396</v>
      </c>
      <c r="E210" s="42">
        <f t="shared" si="28"/>
        <v>743.46524356543284</v>
      </c>
      <c r="F210" s="96">
        <f t="shared" si="29"/>
        <v>154.41246103853848</v>
      </c>
      <c r="G210" s="96">
        <f t="shared" si="30"/>
        <v>308.82492207707696</v>
      </c>
      <c r="H210" s="42">
        <f t="shared" si="31"/>
        <v>345.28604309046335</v>
      </c>
      <c r="I210" s="42">
        <f t="shared" si="32"/>
        <v>2676.8643854768247</v>
      </c>
      <c r="J210" s="42">
        <f t="shared" si="33"/>
        <v>2779.4242986936929</v>
      </c>
      <c r="K210" s="43">
        <f t="shared" si="25"/>
        <v>64156.426697905663</v>
      </c>
    </row>
    <row r="211" spans="1:11">
      <c r="A211" s="95">
        <f t="shared" si="26"/>
        <v>176</v>
      </c>
      <c r="B211" s="42">
        <f t="shared" si="27"/>
        <v>718492.74167756573</v>
      </c>
      <c r="C211" s="42">
        <f t="shared" si="23"/>
        <v>979.45568627707394</v>
      </c>
      <c r="D211" s="42">
        <f t="shared" si="24"/>
        <v>1815.4478018862396</v>
      </c>
      <c r="E211" s="42">
        <f t="shared" si="28"/>
        <v>745.94346104398437</v>
      </c>
      <c r="F211" s="96">
        <f t="shared" si="29"/>
        <v>154.79849219113481</v>
      </c>
      <c r="G211" s="96">
        <f t="shared" si="30"/>
        <v>309.59698438226962</v>
      </c>
      <c r="H211" s="42">
        <f t="shared" si="31"/>
        <v>345.07982946421168</v>
      </c>
      <c r="I211" s="42">
        <f t="shared" si="32"/>
        <v>2680.7069100394165</v>
      </c>
      <c r="J211" s="42">
        <f t="shared" si="33"/>
        <v>2786.372859440427</v>
      </c>
      <c r="K211" s="43">
        <f t="shared" si="25"/>
        <v>64584.136209225027</v>
      </c>
    </row>
    <row r="212" spans="1:11">
      <c r="A212" s="95">
        <f t="shared" si="26"/>
        <v>177</v>
      </c>
      <c r="B212" s="42">
        <f t="shared" si="27"/>
        <v>720887.71748315764</v>
      </c>
      <c r="C212" s="42">
        <f t="shared" si="23"/>
        <v>975.93177864388974</v>
      </c>
      <c r="D212" s="42">
        <f t="shared" si="24"/>
        <v>1815.4478018862396</v>
      </c>
      <c r="E212" s="42">
        <f t="shared" si="28"/>
        <v>748.4299392474644</v>
      </c>
      <c r="F212" s="96">
        <f t="shared" si="29"/>
        <v>155.18548842161263</v>
      </c>
      <c r="G212" s="96">
        <f t="shared" si="30"/>
        <v>310.37097684322526</v>
      </c>
      <c r="H212" s="42">
        <f t="shared" si="31"/>
        <v>344.87234357827083</v>
      </c>
      <c r="I212" s="42">
        <f t="shared" si="32"/>
        <v>2684.5618628202715</v>
      </c>
      <c r="J212" s="42">
        <f t="shared" si="33"/>
        <v>2793.338791589028</v>
      </c>
      <c r="K212" s="43">
        <f t="shared" si="25"/>
        <v>65014.697117286523</v>
      </c>
    </row>
    <row r="213" spans="1:11">
      <c r="A213" s="95">
        <f t="shared" si="26"/>
        <v>178</v>
      </c>
      <c r="B213" s="42">
        <f t="shared" si="27"/>
        <v>723290.67654143483</v>
      </c>
      <c r="C213" s="42">
        <f t="shared" si="23"/>
        <v>972.393188062234</v>
      </c>
      <c r="D213" s="42">
        <f t="shared" si="24"/>
        <v>1815.4478018862396</v>
      </c>
      <c r="E213" s="42">
        <f t="shared" si="28"/>
        <v>750.92470571162255</v>
      </c>
      <c r="F213" s="96">
        <f t="shared" si="29"/>
        <v>155.57345214266667</v>
      </c>
      <c r="G213" s="96">
        <f t="shared" si="30"/>
        <v>311.14690428533333</v>
      </c>
      <c r="H213" s="42">
        <f t="shared" si="31"/>
        <v>344.66357875477138</v>
      </c>
      <c r="I213" s="42">
        <f t="shared" si="32"/>
        <v>2688.4292852710905</v>
      </c>
      <c r="J213" s="42">
        <f t="shared" si="33"/>
        <v>2800.3221385680004</v>
      </c>
      <c r="K213" s="43">
        <f t="shared" si="25"/>
        <v>65448.128431401761</v>
      </c>
    </row>
    <row r="214" spans="1:11">
      <c r="A214" s="95">
        <f t="shared" si="26"/>
        <v>179</v>
      </c>
      <c r="B214" s="42">
        <f t="shared" si="27"/>
        <v>725701.64546323963</v>
      </c>
      <c r="C214" s="42">
        <f t="shared" si="23"/>
        <v>968.83985335315469</v>
      </c>
      <c r="D214" s="42">
        <f t="shared" si="24"/>
        <v>1815.4478018862396</v>
      </c>
      <c r="E214" s="42">
        <f t="shared" si="28"/>
        <v>753.42778806399463</v>
      </c>
      <c r="F214" s="96">
        <f t="shared" si="29"/>
        <v>155.96238577302333</v>
      </c>
      <c r="G214" s="96">
        <f t="shared" si="30"/>
        <v>311.92477154604666</v>
      </c>
      <c r="H214" s="42">
        <f t="shared" si="31"/>
        <v>344.45352828342988</v>
      </c>
      <c r="I214" s="42">
        <f t="shared" si="32"/>
        <v>2692.3092189858744</v>
      </c>
      <c r="J214" s="42">
        <f t="shared" si="33"/>
        <v>2807.3229439144202</v>
      </c>
      <c r="K214" s="43">
        <f t="shared" si="25"/>
        <v>65884.449287611104</v>
      </c>
    </row>
    <row r="215" spans="1:11" ht="13.5" thickBot="1">
      <c r="A215" s="80">
        <f t="shared" si="26"/>
        <v>180</v>
      </c>
      <c r="B215" s="37">
        <f t="shared" si="27"/>
        <v>728120.65094811714</v>
      </c>
      <c r="C215" s="37">
        <f t="shared" si="23"/>
        <v>965.27171308278764</v>
      </c>
      <c r="D215" s="37">
        <f t="shared" si="24"/>
        <v>1815.4478018862396</v>
      </c>
      <c r="E215" s="37">
        <f t="shared" si="28"/>
        <v>755.93921402420801</v>
      </c>
      <c r="F215" s="97">
        <f t="shared" si="29"/>
        <v>156.35229173745589</v>
      </c>
      <c r="G215" s="97">
        <f t="shared" si="30"/>
        <v>312.70458347491177</v>
      </c>
      <c r="H215" s="37">
        <f t="shared" si="31"/>
        <v>344.2421854213992</v>
      </c>
      <c r="I215" s="37">
        <f t="shared" si="32"/>
        <v>2696.2017057014164</v>
      </c>
      <c r="J215" s="37">
        <f t="shared" si="33"/>
        <v>2814.3412512742061</v>
      </c>
      <c r="K215" s="38">
        <f t="shared" si="25"/>
        <v>66323.678949528505</v>
      </c>
    </row>
    <row r="216" spans="1:11">
      <c r="A216" s="94">
        <f t="shared" si="26"/>
        <v>181</v>
      </c>
      <c r="B216" s="32">
        <f t="shared" si="27"/>
        <v>730547.7197846109</v>
      </c>
      <c r="C216" s="32">
        <f t="shared" si="23"/>
        <v>961.68870556129389</v>
      </c>
      <c r="D216" s="32">
        <f t="shared" si="24"/>
        <v>1815.4478018862396</v>
      </c>
      <c r="E216" s="32">
        <f t="shared" si="28"/>
        <v>758.45901140428862</v>
      </c>
      <c r="F216" s="98">
        <f t="shared" si="29"/>
        <v>156.74317246679951</v>
      </c>
      <c r="G216" s="98">
        <f t="shared" si="30"/>
        <v>313.48634493359901</v>
      </c>
      <c r="H216" s="32">
        <f t="shared" si="31"/>
        <v>344.02954339311651</v>
      </c>
      <c r="I216" s="32">
        <f t="shared" si="32"/>
        <v>2700.1067872978101</v>
      </c>
      <c r="J216" s="32">
        <f t="shared" si="33"/>
        <v>2821.3771044023915</v>
      </c>
      <c r="K216" s="33">
        <f t="shared" si="25"/>
        <v>66765.836809192027</v>
      </c>
    </row>
    <row r="217" spans="1:11">
      <c r="A217" s="95">
        <f t="shared" si="26"/>
        <v>182</v>
      </c>
      <c r="B217" s="42">
        <f t="shared" si="27"/>
        <v>732982.8788505597</v>
      </c>
      <c r="C217" s="42">
        <f t="shared" si="23"/>
        <v>958.09076884179387</v>
      </c>
      <c r="D217" s="42">
        <f t="shared" si="24"/>
        <v>1815.4478018862396</v>
      </c>
      <c r="E217" s="42">
        <f t="shared" si="28"/>
        <v>760.98720810896975</v>
      </c>
      <c r="F217" s="96">
        <f t="shared" si="29"/>
        <v>157.13503039796649</v>
      </c>
      <c r="G217" s="96">
        <f t="shared" si="30"/>
        <v>314.27006079593298</v>
      </c>
      <c r="H217" s="42">
        <f t="shared" si="31"/>
        <v>343.81559539015274</v>
      </c>
      <c r="I217" s="42">
        <f t="shared" si="32"/>
        <v>2704.0245057989564</v>
      </c>
      <c r="J217" s="42">
        <f t="shared" si="33"/>
        <v>2828.4305471633975</v>
      </c>
      <c r="K217" s="43">
        <f t="shared" si="25"/>
        <v>67210.942387919975</v>
      </c>
    </row>
    <row r="218" spans="1:11">
      <c r="A218" s="95">
        <f t="shared" si="26"/>
        <v>183</v>
      </c>
      <c r="B218" s="42">
        <f t="shared" si="27"/>
        <v>735426.15511339495</v>
      </c>
      <c r="C218" s="42">
        <f t="shared" si="23"/>
        <v>954.47784071929607</v>
      </c>
      <c r="D218" s="42">
        <f t="shared" si="24"/>
        <v>1815.4478018862396</v>
      </c>
      <c r="E218" s="42">
        <f t="shared" si="28"/>
        <v>763.52383213599978</v>
      </c>
      <c r="F218" s="96">
        <f t="shared" si="29"/>
        <v>157.52786797396141</v>
      </c>
      <c r="G218" s="96">
        <f t="shared" si="30"/>
        <v>315.05573594792281</v>
      </c>
      <c r="H218" s="42">
        <f t="shared" si="31"/>
        <v>343.60033457105919</v>
      </c>
      <c r="I218" s="42">
        <f t="shared" si="32"/>
        <v>2707.9549033730641</v>
      </c>
      <c r="J218" s="42">
        <f t="shared" si="33"/>
        <v>2835.501623531306</v>
      </c>
      <c r="K218" s="43">
        <f t="shared" si="25"/>
        <v>67659.015337172765</v>
      </c>
    </row>
    <row r="219" spans="1:11">
      <c r="A219" s="95">
        <f t="shared" si="26"/>
        <v>184</v>
      </c>
      <c r="B219" s="42">
        <f t="shared" si="27"/>
        <v>737877.57563043968</v>
      </c>
      <c r="C219" s="42">
        <f t="shared" si="23"/>
        <v>950.84985872962113</v>
      </c>
      <c r="D219" s="42">
        <f t="shared" si="24"/>
        <v>1815.4478018862396</v>
      </c>
      <c r="E219" s="42">
        <f t="shared" si="28"/>
        <v>766.06891157645305</v>
      </c>
      <c r="F219" s="96">
        <f t="shared" si="29"/>
        <v>157.92168764389629</v>
      </c>
      <c r="G219" s="96">
        <f t="shared" si="30"/>
        <v>315.84337528779258</v>
      </c>
      <c r="H219" s="42">
        <f t="shared" si="31"/>
        <v>343.38375406121486</v>
      </c>
      <c r="I219" s="42">
        <f t="shared" si="32"/>
        <v>2711.8980223331669</v>
      </c>
      <c r="J219" s="42">
        <f t="shared" si="33"/>
        <v>2842.5903775901343</v>
      </c>
      <c r="K219" s="43">
        <f t="shared" si="25"/>
        <v>68110.075439420572</v>
      </c>
    </row>
    <row r="220" spans="1:11">
      <c r="A220" s="95">
        <f t="shared" si="26"/>
        <v>185</v>
      </c>
      <c r="B220" s="42">
        <f t="shared" si="27"/>
        <v>740337.16754920792</v>
      </c>
      <c r="C220" s="42">
        <f t="shared" si="23"/>
        <v>947.20676014832281</v>
      </c>
      <c r="D220" s="42">
        <f t="shared" si="24"/>
        <v>1815.4478018862396</v>
      </c>
      <c r="E220" s="42">
        <f t="shared" si="28"/>
        <v>768.62247461504137</v>
      </c>
      <c r="F220" s="96">
        <f t="shared" si="29"/>
        <v>158.31649186300604</v>
      </c>
      <c r="G220" s="96">
        <f t="shared" si="30"/>
        <v>316.63298372601207</v>
      </c>
      <c r="H220" s="42">
        <f t="shared" si="31"/>
        <v>343.16584695267284</v>
      </c>
      <c r="I220" s="42">
        <f t="shared" si="32"/>
        <v>2715.8539051376265</v>
      </c>
      <c r="J220" s="42">
        <f t="shared" si="33"/>
        <v>2849.6968535341093</v>
      </c>
      <c r="K220" s="43">
        <f t="shared" si="25"/>
        <v>68564.142609016708</v>
      </c>
    </row>
    <row r="221" spans="1:11">
      <c r="A221" s="95">
        <f t="shared" si="26"/>
        <v>186</v>
      </c>
      <c r="B221" s="42">
        <f t="shared" si="27"/>
        <v>742804.95810770534</v>
      </c>
      <c r="C221" s="42">
        <f t="shared" ref="C221:C284" si="34">IF(A221="","",IF(A221&gt;$C$10*12,0,-CUMIPMT($C$9/12,$C$10*12,$C$19,A221,A221,0)))</f>
        <v>943.54848198960224</v>
      </c>
      <c r="D221" s="42">
        <f t="shared" ref="D221:D284" si="35">IF(A221="","",IF(C221=0,0,$C$20))</f>
        <v>1815.4478018862396</v>
      </c>
      <c r="E221" s="42">
        <f t="shared" si="28"/>
        <v>771.18454953042499</v>
      </c>
      <c r="F221" s="96">
        <f t="shared" si="29"/>
        <v>158.71228309266354</v>
      </c>
      <c r="G221" s="96">
        <f t="shared" si="30"/>
        <v>317.42456618532708</v>
      </c>
      <c r="H221" s="42">
        <f t="shared" si="31"/>
        <v>342.94660630400546</v>
      </c>
      <c r="I221" s="42">
        <f t="shared" si="32"/>
        <v>2719.82259439065</v>
      </c>
      <c r="J221" s="42">
        <f t="shared" si="33"/>
        <v>2856.8210956679445</v>
      </c>
      <c r="K221" s="43">
        <f t="shared" ref="K221:K284" si="36">IF(A221="","",IF(I221-J221&lt;0,(K220)*(1+$G$10/12),(K220+I221-J221)*(1+$G$10/12)))</f>
        <v>69021.236893076813</v>
      </c>
    </row>
    <row r="222" spans="1:11">
      <c r="A222" s="95">
        <f t="shared" si="26"/>
        <v>187</v>
      </c>
      <c r="B222" s="42">
        <f t="shared" si="27"/>
        <v>745280.97463473107</v>
      </c>
      <c r="C222" s="42">
        <f t="shared" si="34"/>
        <v>939.87496100522026</v>
      </c>
      <c r="D222" s="42">
        <f t="shared" si="35"/>
        <v>1815.4478018862396</v>
      </c>
      <c r="E222" s="42">
        <f t="shared" si="28"/>
        <v>773.75516469552633</v>
      </c>
      <c r="F222" s="96">
        <f t="shared" si="29"/>
        <v>159.10906380039518</v>
      </c>
      <c r="G222" s="96">
        <f t="shared" si="30"/>
        <v>318.21812760079035</v>
      </c>
      <c r="H222" s="42">
        <f t="shared" si="31"/>
        <v>342.72602514014937</v>
      </c>
      <c r="I222" s="42">
        <f t="shared" si="32"/>
        <v>2723.8041328428021</v>
      </c>
      <c r="J222" s="42">
        <f t="shared" si="33"/>
        <v>2863.9631484071142</v>
      </c>
      <c r="K222" s="43">
        <f t="shared" si="36"/>
        <v>69481.378472363984</v>
      </c>
    </row>
    <row r="223" spans="1:11">
      <c r="A223" s="95">
        <f t="shared" si="26"/>
        <v>188</v>
      </c>
      <c r="B223" s="42">
        <f t="shared" si="27"/>
        <v>747765.24455018027</v>
      </c>
      <c r="C223" s="42">
        <f t="shared" si="34"/>
        <v>936.18613368340323</v>
      </c>
      <c r="D223" s="42">
        <f t="shared" si="35"/>
        <v>1815.4478018862396</v>
      </c>
      <c r="E223" s="42">
        <f t="shared" si="28"/>
        <v>776.33434857784493</v>
      </c>
      <c r="F223" s="96">
        <f t="shared" si="29"/>
        <v>159.50683645989616</v>
      </c>
      <c r="G223" s="96">
        <f t="shared" si="30"/>
        <v>319.01367291979233</v>
      </c>
      <c r="H223" s="42">
        <f t="shared" si="31"/>
        <v>342.50409645224966</v>
      </c>
      <c r="I223" s="42">
        <f t="shared" si="32"/>
        <v>2727.7985633915237</v>
      </c>
      <c r="J223" s="42">
        <f t="shared" si="33"/>
        <v>2871.123056278132</v>
      </c>
      <c r="K223" s="43">
        <f t="shared" si="36"/>
        <v>69944.587662179736</v>
      </c>
    </row>
    <row r="224" spans="1:11">
      <c r="A224" s="95">
        <f t="shared" si="26"/>
        <v>189</v>
      </c>
      <c r="B224" s="42">
        <f t="shared" si="27"/>
        <v>750257.79536534764</v>
      </c>
      <c r="C224" s="42">
        <f t="shared" si="34"/>
        <v>932.48193624774547</v>
      </c>
      <c r="D224" s="42">
        <f t="shared" si="35"/>
        <v>1815.4478018862396</v>
      </c>
      <c r="E224" s="42">
        <f t="shared" si="28"/>
        <v>778.92212973977121</v>
      </c>
      <c r="F224" s="96">
        <f t="shared" si="29"/>
        <v>159.90560355104589</v>
      </c>
      <c r="G224" s="96">
        <f t="shared" si="30"/>
        <v>319.81120710209177</v>
      </c>
      <c r="H224" s="42">
        <f t="shared" si="31"/>
        <v>342.28081319750339</v>
      </c>
      <c r="I224" s="42">
        <f t="shared" si="32"/>
        <v>2731.805929081645</v>
      </c>
      <c r="J224" s="42">
        <f t="shared" si="33"/>
        <v>2878.3008639188274</v>
      </c>
      <c r="K224" s="43">
        <f t="shared" si="36"/>
        <v>70410.884913260932</v>
      </c>
    </row>
    <row r="225" spans="1:11">
      <c r="A225" s="95">
        <f t="shared" si="26"/>
        <v>190</v>
      </c>
      <c r="B225" s="42">
        <f t="shared" si="27"/>
        <v>752758.65468323219</v>
      </c>
      <c r="C225" s="42">
        <f t="shared" si="34"/>
        <v>928.76230465610581</v>
      </c>
      <c r="D225" s="42">
        <f t="shared" si="35"/>
        <v>1815.4478018862396</v>
      </c>
      <c r="E225" s="42">
        <f t="shared" si="28"/>
        <v>781.51853683890386</v>
      </c>
      <c r="F225" s="96">
        <f t="shared" si="29"/>
        <v>160.3053675599235</v>
      </c>
      <c r="G225" s="96">
        <f t="shared" si="30"/>
        <v>320.61073511984699</v>
      </c>
      <c r="H225" s="42">
        <f t="shared" si="31"/>
        <v>342.05616829900191</v>
      </c>
      <c r="I225" s="42">
        <f t="shared" si="32"/>
        <v>2735.8262731059122</v>
      </c>
      <c r="J225" s="42">
        <f t="shared" si="33"/>
        <v>2885.4966160786244</v>
      </c>
      <c r="K225" s="43">
        <f t="shared" si="36"/>
        <v>70880.290812682666</v>
      </c>
    </row>
    <row r="226" spans="1:11">
      <c r="A226" s="95">
        <f t="shared" si="26"/>
        <v>191</v>
      </c>
      <c r="B226" s="42">
        <f t="shared" si="27"/>
        <v>755267.85019884305</v>
      </c>
      <c r="C226" s="42">
        <f t="shared" si="34"/>
        <v>925.027174599501</v>
      </c>
      <c r="D226" s="42">
        <f t="shared" si="35"/>
        <v>1815.4478018862396</v>
      </c>
      <c r="E226" s="42">
        <f t="shared" si="28"/>
        <v>784.12359862836684</v>
      </c>
      <c r="F226" s="96">
        <f t="shared" si="29"/>
        <v>160.7061309788233</v>
      </c>
      <c r="G226" s="96">
        <f t="shared" si="30"/>
        <v>321.41226195764659</v>
      </c>
      <c r="H226" s="42">
        <f t="shared" si="31"/>
        <v>341.8301546455736</v>
      </c>
      <c r="I226" s="42">
        <f t="shared" si="32"/>
        <v>2739.8596388055025</v>
      </c>
      <c r="J226" s="42">
        <f t="shared" si="33"/>
        <v>2892.7103576188206</v>
      </c>
      <c r="K226" s="43">
        <f t="shared" si="36"/>
        <v>71352.826084767206</v>
      </c>
    </row>
    <row r="227" spans="1:11" ht="13.5" thickBot="1">
      <c r="A227" s="80">
        <f t="shared" si="26"/>
        <v>192</v>
      </c>
      <c r="B227" s="37">
        <f t="shared" si="27"/>
        <v>757785.40969950589</v>
      </c>
      <c r="C227" s="37">
        <f t="shared" si="34"/>
        <v>921.27648150099367</v>
      </c>
      <c r="D227" s="37">
        <f t="shared" si="35"/>
        <v>1815.4478018862396</v>
      </c>
      <c r="E227" s="37">
        <f t="shared" si="28"/>
        <v>786.73734395712825</v>
      </c>
      <c r="F227" s="97">
        <f t="shared" si="29"/>
        <v>161.10789630627033</v>
      </c>
      <c r="G227" s="97">
        <f t="shared" si="30"/>
        <v>322.21579261254067</v>
      </c>
      <c r="H227" s="37">
        <f t="shared" si="31"/>
        <v>341.60276509162441</v>
      </c>
      <c r="I227" s="37">
        <f t="shared" si="32"/>
        <v>2743.9060696705546</v>
      </c>
      <c r="J227" s="37">
        <f t="shared" si="33"/>
        <v>2899.9421335128673</v>
      </c>
      <c r="K227" s="38">
        <f t="shared" si="36"/>
        <v>71828.511591998977</v>
      </c>
    </row>
    <row r="228" spans="1:11">
      <c r="A228" s="94">
        <f t="shared" si="26"/>
        <v>193</v>
      </c>
      <c r="B228" s="32">
        <f t="shared" si="27"/>
        <v>760311.36106517096</v>
      </c>
      <c r="C228" s="32">
        <f t="shared" si="34"/>
        <v>917.51016051457577</v>
      </c>
      <c r="D228" s="32">
        <f t="shared" si="35"/>
        <v>1815.4478018862396</v>
      </c>
      <c r="E228" s="32">
        <f t="shared" si="28"/>
        <v>789.35980177031877</v>
      </c>
      <c r="F228" s="98">
        <f t="shared" si="29"/>
        <v>161.51066604703601</v>
      </c>
      <c r="G228" s="98">
        <f t="shared" si="30"/>
        <v>323.02133209407202</v>
      </c>
      <c r="H228" s="32">
        <f t="shared" si="31"/>
        <v>341.3739924569789</v>
      </c>
      <c r="I228" s="32">
        <f t="shared" si="32"/>
        <v>2747.9656093406875</v>
      </c>
      <c r="J228" s="32">
        <f t="shared" si="33"/>
        <v>2907.1919888466491</v>
      </c>
      <c r="K228" s="33">
        <f t="shared" si="36"/>
        <v>72307.368335945634</v>
      </c>
    </row>
    <row r="229" spans="1:11">
      <c r="A229" s="95">
        <f t="shared" si="26"/>
        <v>194</v>
      </c>
      <c r="B229" s="42">
        <f t="shared" si="27"/>
        <v>762845.73226872156</v>
      </c>
      <c r="C229" s="42">
        <f t="shared" si="34"/>
        <v>913.72814652404782</v>
      </c>
      <c r="D229" s="42">
        <f t="shared" si="35"/>
        <v>1815.4478018862396</v>
      </c>
      <c r="E229" s="42">
        <f t="shared" si="28"/>
        <v>791.99100110955305</v>
      </c>
      <c r="F229" s="96">
        <f t="shared" si="29"/>
        <v>161.9144427121536</v>
      </c>
      <c r="G229" s="96">
        <f t="shared" si="30"/>
        <v>323.8288854243072</v>
      </c>
      <c r="H229" s="42">
        <f t="shared" si="31"/>
        <v>341.1438295267202</v>
      </c>
      <c r="I229" s="42">
        <f t="shared" si="32"/>
        <v>2752.0383016055334</v>
      </c>
      <c r="J229" s="42">
        <f t="shared" si="33"/>
        <v>2914.4599688187654</v>
      </c>
      <c r="K229" s="43">
        <f t="shared" si="36"/>
        <v>72789.417458185271</v>
      </c>
    </row>
    <row r="230" spans="1:11">
      <c r="A230" s="95">
        <f t="shared" ref="A230:A275" si="37">IF(A229=$C$3*12,"",IF(A229="","",A229+1))</f>
        <v>195</v>
      </c>
      <c r="B230" s="42">
        <f t="shared" ref="B230:B275" si="38">IF(A230="","",B229*(1+$C$14/12))</f>
        <v>765388.55137628398</v>
      </c>
      <c r="C230" s="42">
        <f t="shared" si="34"/>
        <v>909.93037414189268</v>
      </c>
      <c r="D230" s="42">
        <f t="shared" si="35"/>
        <v>1815.4478018862396</v>
      </c>
      <c r="E230" s="42">
        <f t="shared" ref="E230:E275" si="39">IF(A230="","",B229*$C$11/12)</f>
        <v>794.63097111325169</v>
      </c>
      <c r="F230" s="96">
        <f t="shared" ref="F230:F275" si="40">IF(A230="","",F229*(1+$C$16/12))</f>
        <v>162.31922881893396</v>
      </c>
      <c r="G230" s="96">
        <f t="shared" ref="G230:G275" si="41">IF(A230="","",G229*(1+$C$16/12))</f>
        <v>324.63845763786793</v>
      </c>
      <c r="H230" s="42">
        <f t="shared" ref="H230:H275" si="42">IF(A230="","",(E230+C230)*$C$15)</f>
        <v>340.91226905102889</v>
      </c>
      <c r="I230" s="42">
        <f t="shared" ref="I230:I275" si="43">IF(A230="","",SUM(D230:G230)-H230)</f>
        <v>2756.124190405264</v>
      </c>
      <c r="J230" s="42">
        <f t="shared" ref="J230:J275" si="44">IF(A230="","",J229*(1+$G$9/12))</f>
        <v>2921.7461187408121</v>
      </c>
      <c r="K230" s="43">
        <f t="shared" si="36"/>
        <v>73274.680241239839</v>
      </c>
    </row>
    <row r="231" spans="1:11">
      <c r="A231" s="95">
        <f t="shared" si="37"/>
        <v>196</v>
      </c>
      <c r="B231" s="42">
        <f t="shared" si="38"/>
        <v>767939.8465475383</v>
      </c>
      <c r="C231" s="42">
        <f t="shared" si="34"/>
        <v>906.11677770814526</v>
      </c>
      <c r="D231" s="42">
        <f t="shared" si="35"/>
        <v>1815.4478018862396</v>
      </c>
      <c r="E231" s="42">
        <f t="shared" si="39"/>
        <v>797.27974101696248</v>
      </c>
      <c r="F231" s="96">
        <f t="shared" si="40"/>
        <v>162.7250268909813</v>
      </c>
      <c r="G231" s="96">
        <f t="shared" si="41"/>
        <v>325.45005378196259</v>
      </c>
      <c r="H231" s="42">
        <f t="shared" si="42"/>
        <v>340.67930374502157</v>
      </c>
      <c r="I231" s="42">
        <f t="shared" si="43"/>
        <v>2760.2233198311242</v>
      </c>
      <c r="J231" s="42">
        <f t="shared" si="44"/>
        <v>2929.0504840376639</v>
      </c>
      <c r="K231" s="43">
        <f t="shared" si="36"/>
        <v>73763.17810951476</v>
      </c>
    </row>
    <row r="232" spans="1:11">
      <c r="A232" s="95">
        <f t="shared" si="37"/>
        <v>197</v>
      </c>
      <c r="B232" s="42">
        <f t="shared" si="38"/>
        <v>770499.64603603014</v>
      </c>
      <c r="C232" s="42">
        <f t="shared" si="34"/>
        <v>902.28729128925727</v>
      </c>
      <c r="D232" s="42">
        <f t="shared" si="35"/>
        <v>1815.4478018862396</v>
      </c>
      <c r="E232" s="42">
        <f t="shared" si="39"/>
        <v>799.9373401536858</v>
      </c>
      <c r="F232" s="96">
        <f t="shared" si="40"/>
        <v>163.13183945820873</v>
      </c>
      <c r="G232" s="96">
        <f t="shared" si="41"/>
        <v>326.26367891641746</v>
      </c>
      <c r="H232" s="42">
        <f t="shared" si="42"/>
        <v>340.44492628858865</v>
      </c>
      <c r="I232" s="42">
        <f t="shared" si="43"/>
        <v>2764.335734125963</v>
      </c>
      <c r="J232" s="42">
        <f t="shared" si="44"/>
        <v>2936.3731102477577</v>
      </c>
      <c r="K232" s="43">
        <f t="shared" si="36"/>
        <v>74254.932630244846</v>
      </c>
    </row>
    <row r="233" spans="1:11">
      <c r="A233" s="95">
        <f t="shared" si="37"/>
        <v>198</v>
      </c>
      <c r="B233" s="42">
        <f t="shared" si="38"/>
        <v>773067.97818948363</v>
      </c>
      <c r="C233" s="42">
        <f t="shared" si="34"/>
        <v>898.44184867695719</v>
      </c>
      <c r="D233" s="42">
        <f t="shared" si="35"/>
        <v>1815.4478018862396</v>
      </c>
      <c r="E233" s="42">
        <f t="shared" si="39"/>
        <v>802.60379795419806</v>
      </c>
      <c r="F233" s="96">
        <f t="shared" si="40"/>
        <v>163.53966905685425</v>
      </c>
      <c r="G233" s="96">
        <f t="shared" si="41"/>
        <v>327.0793381137085</v>
      </c>
      <c r="H233" s="42">
        <f t="shared" si="42"/>
        <v>340.20912932623105</v>
      </c>
      <c r="I233" s="42">
        <f t="shared" si="43"/>
        <v>2768.4614776847693</v>
      </c>
      <c r="J233" s="42">
        <f t="shared" si="44"/>
        <v>2943.7140430233771</v>
      </c>
      <c r="K233" s="43">
        <f t="shared" si="36"/>
        <v>74749.965514446478</v>
      </c>
    </row>
    <row r="234" spans="1:11">
      <c r="A234" s="95">
        <f t="shared" si="37"/>
        <v>199</v>
      </c>
      <c r="B234" s="42">
        <f t="shared" si="38"/>
        <v>775644.87145011534</v>
      </c>
      <c r="C234" s="42">
        <f t="shared" si="34"/>
        <v>894.58038338710583</v>
      </c>
      <c r="D234" s="42">
        <f t="shared" si="35"/>
        <v>1815.4478018862396</v>
      </c>
      <c r="E234" s="42">
        <f t="shared" si="39"/>
        <v>805.27914394737888</v>
      </c>
      <c r="F234" s="96">
        <f t="shared" si="40"/>
        <v>163.94851822949639</v>
      </c>
      <c r="G234" s="96">
        <f t="shared" si="41"/>
        <v>327.89703645899277</v>
      </c>
      <c r="H234" s="42">
        <f t="shared" si="42"/>
        <v>339.97190546689694</v>
      </c>
      <c r="I234" s="42">
        <f t="shared" si="43"/>
        <v>2772.6005950552108</v>
      </c>
      <c r="J234" s="42">
        <f t="shared" si="44"/>
        <v>2951.0733281309354</v>
      </c>
      <c r="K234" s="43">
        <f t="shared" si="36"/>
        <v>75248.29861787612</v>
      </c>
    </row>
    <row r="235" spans="1:11">
      <c r="A235" s="95">
        <f t="shared" si="37"/>
        <v>200</v>
      </c>
      <c r="B235" s="42">
        <f t="shared" si="38"/>
        <v>778230.35435494909</v>
      </c>
      <c r="C235" s="42">
        <f t="shared" si="34"/>
        <v>890.70282865854699</v>
      </c>
      <c r="D235" s="42">
        <f t="shared" si="35"/>
        <v>1815.4478018862396</v>
      </c>
      <c r="E235" s="42">
        <f t="shared" si="39"/>
        <v>807.96340776053682</v>
      </c>
      <c r="F235" s="96">
        <f t="shared" si="40"/>
        <v>164.35838952507012</v>
      </c>
      <c r="G235" s="96">
        <f t="shared" si="41"/>
        <v>328.71677905014025</v>
      </c>
      <c r="H235" s="42">
        <f t="shared" si="42"/>
        <v>339.73324728381681</v>
      </c>
      <c r="I235" s="42">
        <f t="shared" si="43"/>
        <v>2776.7531309381702</v>
      </c>
      <c r="J235" s="42">
        <f t="shared" si="44"/>
        <v>2958.4510114512627</v>
      </c>
      <c r="K235" s="43">
        <f t="shared" si="36"/>
        <v>75749.953941995293</v>
      </c>
    </row>
    <row r="236" spans="1:11">
      <c r="A236" s="95">
        <f t="shared" si="37"/>
        <v>201</v>
      </c>
      <c r="B236" s="42">
        <f t="shared" si="38"/>
        <v>780824.45553613233</v>
      </c>
      <c r="C236" s="42">
        <f t="shared" si="34"/>
        <v>886.80911745195203</v>
      </c>
      <c r="D236" s="42">
        <f t="shared" si="35"/>
        <v>1815.4478018862396</v>
      </c>
      <c r="E236" s="42">
        <f t="shared" si="39"/>
        <v>810.65661911973859</v>
      </c>
      <c r="F236" s="96">
        <f t="shared" si="40"/>
        <v>164.76928549888279</v>
      </c>
      <c r="G236" s="96">
        <f t="shared" si="41"/>
        <v>329.53857099776559</v>
      </c>
      <c r="H236" s="42">
        <f t="shared" si="42"/>
        <v>339.49314731433816</v>
      </c>
      <c r="I236" s="42">
        <f t="shared" si="43"/>
        <v>2780.9191301882879</v>
      </c>
      <c r="J236" s="42">
        <f t="shared" si="44"/>
        <v>2965.8471389798906</v>
      </c>
      <c r="K236" s="43">
        <f t="shared" si="36"/>
        <v>76254.953634941921</v>
      </c>
    </row>
    <row r="237" spans="1:11">
      <c r="A237" s="95">
        <f t="shared" si="37"/>
        <v>202</v>
      </c>
      <c r="B237" s="42">
        <f t="shared" si="38"/>
        <v>783427.20372125285</v>
      </c>
      <c r="C237" s="42">
        <f t="shared" si="34"/>
        <v>882.89918244866328</v>
      </c>
      <c r="D237" s="42">
        <f t="shared" si="35"/>
        <v>1815.4478018862396</v>
      </c>
      <c r="E237" s="42">
        <f t="shared" si="39"/>
        <v>813.35880785013785</v>
      </c>
      <c r="F237" s="96">
        <f t="shared" si="40"/>
        <v>165.18120871263</v>
      </c>
      <c r="G237" s="96">
        <f t="shared" si="41"/>
        <v>330.36241742525999</v>
      </c>
      <c r="H237" s="42">
        <f t="shared" si="42"/>
        <v>339.25159805976023</v>
      </c>
      <c r="I237" s="42">
        <f t="shared" si="43"/>
        <v>2785.0986378145071</v>
      </c>
      <c r="J237" s="42">
        <f t="shared" si="44"/>
        <v>2973.2617568273404</v>
      </c>
      <c r="K237" s="43">
        <f t="shared" si="36"/>
        <v>76763.319992508201</v>
      </c>
    </row>
    <row r="238" spans="1:11">
      <c r="A238" s="95">
        <f t="shared" si="37"/>
        <v>203</v>
      </c>
      <c r="B238" s="42">
        <f t="shared" si="38"/>
        <v>786038.62773365714</v>
      </c>
      <c r="C238" s="42">
        <f t="shared" si="34"/>
        <v>878.97295604952728</v>
      </c>
      <c r="D238" s="42">
        <f t="shared" si="35"/>
        <v>1815.4478018862396</v>
      </c>
      <c r="E238" s="42">
        <f t="shared" si="39"/>
        <v>816.07000387630512</v>
      </c>
      <c r="F238" s="96">
        <f t="shared" si="40"/>
        <v>165.59416173441156</v>
      </c>
      <c r="G238" s="96">
        <f t="shared" si="41"/>
        <v>331.18832346882311</v>
      </c>
      <c r="H238" s="42">
        <f t="shared" si="42"/>
        <v>339.0085919851665</v>
      </c>
      <c r="I238" s="42">
        <f t="shared" si="43"/>
        <v>2789.2916989806126</v>
      </c>
      <c r="J238" s="42">
        <f t="shared" si="44"/>
        <v>2980.6949112194084</v>
      </c>
      <c r="K238" s="43">
        <f t="shared" si="36"/>
        <v>77275.075459124913</v>
      </c>
    </row>
    <row r="239" spans="1:11" ht="13.5" thickBot="1">
      <c r="A239" s="80">
        <f t="shared" si="37"/>
        <v>204</v>
      </c>
      <c r="B239" s="37">
        <f t="shared" si="38"/>
        <v>788658.75649276935</v>
      </c>
      <c r="C239" s="37">
        <f t="shared" si="34"/>
        <v>875.03037037372849</v>
      </c>
      <c r="D239" s="37">
        <f t="shared" si="35"/>
        <v>1815.4478018862396</v>
      </c>
      <c r="E239" s="37">
        <f t="shared" si="39"/>
        <v>818.79023722255954</v>
      </c>
      <c r="F239" s="97">
        <f t="shared" si="40"/>
        <v>166.00814713874757</v>
      </c>
      <c r="G239" s="97">
        <f t="shared" si="41"/>
        <v>332.01629427749515</v>
      </c>
      <c r="H239" s="37">
        <f t="shared" si="42"/>
        <v>338.76412151925763</v>
      </c>
      <c r="I239" s="37">
        <f t="shared" si="43"/>
        <v>2793.4983590057841</v>
      </c>
      <c r="J239" s="37">
        <f t="shared" si="44"/>
        <v>2988.1466484974567</v>
      </c>
      <c r="K239" s="38">
        <f t="shared" si="36"/>
        <v>77790.2426288524</v>
      </c>
    </row>
    <row r="240" spans="1:11">
      <c r="A240" s="94">
        <f t="shared" si="37"/>
        <v>205</v>
      </c>
      <c r="B240" s="32">
        <f t="shared" si="38"/>
        <v>791287.61901441193</v>
      </c>
      <c r="C240" s="32">
        <f t="shared" si="34"/>
        <v>871.07135725761373</v>
      </c>
      <c r="D240" s="32">
        <f t="shared" si="35"/>
        <v>1815.4478018862396</v>
      </c>
      <c r="E240" s="32">
        <f t="shared" si="39"/>
        <v>821.51953801330149</v>
      </c>
      <c r="F240" s="98">
        <f t="shared" si="40"/>
        <v>166.42316750659444</v>
      </c>
      <c r="G240" s="98">
        <f t="shared" si="41"/>
        <v>332.84633501318888</v>
      </c>
      <c r="H240" s="32">
        <f t="shared" si="42"/>
        <v>338.51817905418307</v>
      </c>
      <c r="I240" s="32">
        <f t="shared" si="43"/>
        <v>2797.7186633651409</v>
      </c>
      <c r="J240" s="32">
        <f t="shared" si="44"/>
        <v>2995.6170151187002</v>
      </c>
      <c r="K240" s="33">
        <f t="shared" si="36"/>
        <v>78308.844246378081</v>
      </c>
    </row>
    <row r="241" spans="1:11">
      <c r="A241" s="95">
        <f t="shared" si="37"/>
        <v>206</v>
      </c>
      <c r="B241" s="42">
        <f t="shared" si="38"/>
        <v>793925.24441112671</v>
      </c>
      <c r="C241" s="42">
        <f t="shared" si="34"/>
        <v>867.0958482535151</v>
      </c>
      <c r="D241" s="42">
        <f t="shared" si="35"/>
        <v>1815.4478018862396</v>
      </c>
      <c r="E241" s="42">
        <f t="shared" si="39"/>
        <v>824.25793647334592</v>
      </c>
      <c r="F241" s="96">
        <f t="shared" si="40"/>
        <v>166.83922542536092</v>
      </c>
      <c r="G241" s="96">
        <f t="shared" si="41"/>
        <v>333.67845085072184</v>
      </c>
      <c r="H241" s="42">
        <f t="shared" si="42"/>
        <v>338.27075694537223</v>
      </c>
      <c r="I241" s="42">
        <f t="shared" si="43"/>
        <v>2801.9526576902958</v>
      </c>
      <c r="J241" s="42">
        <f t="shared" si="44"/>
        <v>3003.1060576564969</v>
      </c>
      <c r="K241" s="43">
        <f t="shared" si="36"/>
        <v>78830.903208020594</v>
      </c>
    </row>
    <row r="242" spans="1:11">
      <c r="A242" s="95">
        <f t="shared" si="37"/>
        <v>207</v>
      </c>
      <c r="B242" s="42">
        <f t="shared" si="38"/>
        <v>796571.66189249721</v>
      </c>
      <c r="C242" s="42">
        <f t="shared" si="34"/>
        <v>863.10377462856616</v>
      </c>
      <c r="D242" s="42">
        <f t="shared" si="35"/>
        <v>1815.4478018862396</v>
      </c>
      <c r="E242" s="42">
        <f t="shared" si="39"/>
        <v>827.00546292825709</v>
      </c>
      <c r="F242" s="96">
        <f t="shared" si="40"/>
        <v>167.25632348892432</v>
      </c>
      <c r="G242" s="96">
        <f t="shared" si="41"/>
        <v>334.51264697784865</v>
      </c>
      <c r="H242" s="42">
        <f t="shared" si="42"/>
        <v>338.02184751136468</v>
      </c>
      <c r="I242" s="42">
        <f t="shared" si="43"/>
        <v>2806.2003877699053</v>
      </c>
      <c r="J242" s="42">
        <f t="shared" si="44"/>
        <v>3010.613822800638</v>
      </c>
      <c r="K242" s="43">
        <f t="shared" si="36"/>
        <v>79356.442562740733</v>
      </c>
    </row>
    <row r="243" spans="1:11">
      <c r="A243" s="95">
        <f t="shared" si="37"/>
        <v>208</v>
      </c>
      <c r="B243" s="42">
        <f t="shared" si="38"/>
        <v>799226.90076547221</v>
      </c>
      <c r="C243" s="42">
        <f t="shared" si="34"/>
        <v>859.09506736351318</v>
      </c>
      <c r="D243" s="42">
        <f t="shared" si="35"/>
        <v>1815.4478018862396</v>
      </c>
      <c r="E243" s="42">
        <f t="shared" si="39"/>
        <v>829.76214780468456</v>
      </c>
      <c r="F243" s="96">
        <f t="shared" si="40"/>
        <v>167.67446429764664</v>
      </c>
      <c r="G243" s="96">
        <f t="shared" si="41"/>
        <v>335.34892859529327</v>
      </c>
      <c r="H243" s="42">
        <f t="shared" si="42"/>
        <v>337.77144303363957</v>
      </c>
      <c r="I243" s="42">
        <f t="shared" si="43"/>
        <v>2810.4618995502242</v>
      </c>
      <c r="J243" s="42">
        <f t="shared" si="44"/>
        <v>3018.1403573576395</v>
      </c>
      <c r="K243" s="43">
        <f t="shared" si="36"/>
        <v>79885.485513159001</v>
      </c>
    </row>
    <row r="244" spans="1:11">
      <c r="A244" s="95">
        <f t="shared" si="37"/>
        <v>209</v>
      </c>
      <c r="B244" s="42">
        <f t="shared" si="38"/>
        <v>801890.9904346905</v>
      </c>
      <c r="C244" s="42">
        <f t="shared" si="34"/>
        <v>855.06965715152239</v>
      </c>
      <c r="D244" s="42">
        <f t="shared" si="35"/>
        <v>1815.4478018862396</v>
      </c>
      <c r="E244" s="42">
        <f t="shared" si="39"/>
        <v>832.52802163070021</v>
      </c>
      <c r="F244" s="96">
        <f t="shared" si="40"/>
        <v>168.09365045839075</v>
      </c>
      <c r="G244" s="96">
        <f t="shared" si="41"/>
        <v>336.18730091678151</v>
      </c>
      <c r="H244" s="42">
        <f t="shared" si="42"/>
        <v>337.51953575644455</v>
      </c>
      <c r="I244" s="42">
        <f t="shared" si="43"/>
        <v>2814.7372391356676</v>
      </c>
      <c r="J244" s="42">
        <f t="shared" si="44"/>
        <v>3025.6857082510332</v>
      </c>
      <c r="K244" s="43">
        <f t="shared" si="36"/>
        <v>80418.055416580057</v>
      </c>
    </row>
    <row r="245" spans="1:11">
      <c r="A245" s="95">
        <f t="shared" si="37"/>
        <v>210</v>
      </c>
      <c r="B245" s="42">
        <f t="shared" si="38"/>
        <v>804563.96040280617</v>
      </c>
      <c r="C245" s="42">
        <f t="shared" si="34"/>
        <v>851.02747439698203</v>
      </c>
      <c r="D245" s="42">
        <f t="shared" si="35"/>
        <v>1815.4478018862396</v>
      </c>
      <c r="E245" s="42">
        <f t="shared" si="39"/>
        <v>835.30311503613609</v>
      </c>
      <c r="F245" s="96">
        <f t="shared" si="40"/>
        <v>168.51388458453673</v>
      </c>
      <c r="G245" s="96">
        <f t="shared" si="41"/>
        <v>337.02776916907345</v>
      </c>
      <c r="H245" s="42">
        <f t="shared" si="42"/>
        <v>337.26611788662365</v>
      </c>
      <c r="I245" s="42">
        <f t="shared" si="43"/>
        <v>2819.0264527893623</v>
      </c>
      <c r="J245" s="42">
        <f t="shared" si="44"/>
        <v>3033.2499225216607</v>
      </c>
      <c r="K245" s="43">
        <f t="shared" si="36"/>
        <v>80954.175786023916</v>
      </c>
    </row>
    <row r="246" spans="1:11">
      <c r="A246" s="95">
        <f t="shared" si="37"/>
        <v>211</v>
      </c>
      <c r="B246" s="42">
        <f t="shared" si="38"/>
        <v>807245.84027081553</v>
      </c>
      <c r="C246" s="42">
        <f t="shared" si="34"/>
        <v>846.96844921429761</v>
      </c>
      <c r="D246" s="42">
        <f t="shared" si="35"/>
        <v>1815.4478018862396</v>
      </c>
      <c r="E246" s="42">
        <f t="shared" si="39"/>
        <v>838.08745875292323</v>
      </c>
      <c r="F246" s="96">
        <f t="shared" si="40"/>
        <v>168.93516929599807</v>
      </c>
      <c r="G246" s="96">
        <f t="shared" si="41"/>
        <v>337.87033859199613</v>
      </c>
      <c r="H246" s="42">
        <f t="shared" si="42"/>
        <v>337.01118159344418</v>
      </c>
      <c r="I246" s="42">
        <f t="shared" si="43"/>
        <v>2823.329586933713</v>
      </c>
      <c r="J246" s="42">
        <f t="shared" si="44"/>
        <v>3040.8330473279648</v>
      </c>
      <c r="K246" s="43">
        <f t="shared" si="36"/>
        <v>81493.870291264073</v>
      </c>
    </row>
    <row r="247" spans="1:11">
      <c r="A247" s="95">
        <f t="shared" si="37"/>
        <v>212</v>
      </c>
      <c r="B247" s="42">
        <f t="shared" si="38"/>
        <v>809936.659738385</v>
      </c>
      <c r="C247" s="42">
        <f t="shared" si="34"/>
        <v>842.89251142668502</v>
      </c>
      <c r="D247" s="42">
        <f t="shared" si="35"/>
        <v>1815.4478018862396</v>
      </c>
      <c r="E247" s="42">
        <f t="shared" si="39"/>
        <v>840.88108361543289</v>
      </c>
      <c r="F247" s="96">
        <f t="shared" si="40"/>
        <v>169.35750721923804</v>
      </c>
      <c r="G247" s="96">
        <f t="shared" si="41"/>
        <v>338.71501443847609</v>
      </c>
      <c r="H247" s="42">
        <f t="shared" si="42"/>
        <v>336.75471900842359</v>
      </c>
      <c r="I247" s="42">
        <f t="shared" si="43"/>
        <v>2827.6466881509627</v>
      </c>
      <c r="J247" s="42">
        <f t="shared" si="44"/>
        <v>3048.4351299462846</v>
      </c>
      <c r="K247" s="43">
        <f t="shared" si="36"/>
        <v>82037.162759872488</v>
      </c>
    </row>
    <row r="248" spans="1:11">
      <c r="A248" s="95">
        <f t="shared" si="37"/>
        <v>213</v>
      </c>
      <c r="B248" s="42">
        <f t="shared" si="38"/>
        <v>812636.44860417966</v>
      </c>
      <c r="C248" s="42">
        <f t="shared" si="34"/>
        <v>838.7995905649575</v>
      </c>
      <c r="D248" s="42">
        <f t="shared" si="35"/>
        <v>1815.4478018862396</v>
      </c>
      <c r="E248" s="42">
        <f t="shared" si="39"/>
        <v>843.68402056081777</v>
      </c>
      <c r="F248" s="96">
        <f t="shared" si="40"/>
        <v>169.78090098728612</v>
      </c>
      <c r="G248" s="96">
        <f t="shared" si="41"/>
        <v>339.56180197457223</v>
      </c>
      <c r="H248" s="42">
        <f t="shared" si="42"/>
        <v>336.49672222515505</v>
      </c>
      <c r="I248" s="42">
        <f t="shared" si="43"/>
        <v>2831.9778031837604</v>
      </c>
      <c r="J248" s="42">
        <f t="shared" si="44"/>
        <v>3056.0562177711504</v>
      </c>
      <c r="K248" s="43">
        <f t="shared" si="36"/>
        <v>82584.077178271633</v>
      </c>
    </row>
    <row r="249" spans="1:11">
      <c r="A249" s="95">
        <f t="shared" si="37"/>
        <v>214</v>
      </c>
      <c r="B249" s="42">
        <f t="shared" si="38"/>
        <v>815345.23676619364</v>
      </c>
      <c r="C249" s="42">
        <f t="shared" si="34"/>
        <v>834.6896158663061</v>
      </c>
      <c r="D249" s="42">
        <f t="shared" si="35"/>
        <v>1815.4478018862396</v>
      </c>
      <c r="E249" s="42">
        <f t="shared" si="39"/>
        <v>846.49630062935387</v>
      </c>
      <c r="F249" s="96">
        <f t="shared" si="40"/>
        <v>170.20535323975432</v>
      </c>
      <c r="G249" s="96">
        <f t="shared" si="41"/>
        <v>340.41070647950863</v>
      </c>
      <c r="H249" s="42">
        <f t="shared" si="42"/>
        <v>336.23718329913203</v>
      </c>
      <c r="I249" s="42">
        <f t="shared" si="43"/>
        <v>2836.3229789357242</v>
      </c>
      <c r="J249" s="42">
        <f t="shared" si="44"/>
        <v>3063.696358315578</v>
      </c>
      <c r="K249" s="43">
        <f t="shared" si="36"/>
        <v>83134.637692793433</v>
      </c>
    </row>
    <row r="250" spans="1:11">
      <c r="A250" s="95">
        <f t="shared" si="37"/>
        <v>215</v>
      </c>
      <c r="B250" s="42">
        <f t="shared" si="38"/>
        <v>818063.05422208097</v>
      </c>
      <c r="C250" s="42">
        <f t="shared" si="34"/>
        <v>830.56251627307699</v>
      </c>
      <c r="D250" s="42">
        <f t="shared" si="35"/>
        <v>1815.4478018862396</v>
      </c>
      <c r="E250" s="42">
        <f t="shared" si="39"/>
        <v>849.31795496478514</v>
      </c>
      <c r="F250" s="96">
        <f t="shared" si="40"/>
        <v>170.63086662285369</v>
      </c>
      <c r="G250" s="96">
        <f t="shared" si="41"/>
        <v>341.26173324570738</v>
      </c>
      <c r="H250" s="42">
        <f t="shared" si="42"/>
        <v>335.97609424757246</v>
      </c>
      <c r="I250" s="42">
        <f t="shared" si="43"/>
        <v>2840.6822624720139</v>
      </c>
      <c r="J250" s="42">
        <f t="shared" si="44"/>
        <v>3071.3555992113666</v>
      </c>
      <c r="K250" s="43">
        <f t="shared" si="36"/>
        <v>83688.868610745383</v>
      </c>
    </row>
    <row r="251" spans="1:11" ht="13.5" thickBot="1">
      <c r="A251" s="80">
        <f t="shared" si="37"/>
        <v>216</v>
      </c>
      <c r="B251" s="37">
        <f t="shared" si="38"/>
        <v>820789.93106948794</v>
      </c>
      <c r="C251" s="37">
        <f t="shared" si="34"/>
        <v>826.4182204315432</v>
      </c>
      <c r="D251" s="37">
        <f t="shared" si="35"/>
        <v>1815.4478018862396</v>
      </c>
      <c r="E251" s="37">
        <f t="shared" si="39"/>
        <v>852.14901481466768</v>
      </c>
      <c r="F251" s="97">
        <f t="shared" si="40"/>
        <v>171.05744378941083</v>
      </c>
      <c r="G251" s="97">
        <f t="shared" si="41"/>
        <v>342.11488757882165</v>
      </c>
      <c r="H251" s="37">
        <f t="shared" si="42"/>
        <v>335.71344704924218</v>
      </c>
      <c r="I251" s="37">
        <f t="shared" si="43"/>
        <v>2845.0557010198972</v>
      </c>
      <c r="J251" s="37">
        <f t="shared" si="44"/>
        <v>3079.0339882093949</v>
      </c>
      <c r="K251" s="38">
        <f t="shared" si="36"/>
        <v>84246.794401483683</v>
      </c>
    </row>
    <row r="252" spans="1:11">
      <c r="A252" s="94">
        <f t="shared" si="37"/>
        <v>217</v>
      </c>
      <c r="B252" s="32">
        <f t="shared" si="38"/>
        <v>823525.89750638627</v>
      </c>
      <c r="C252" s="32">
        <f t="shared" si="34"/>
        <v>822.25665669066916</v>
      </c>
      <c r="D252" s="32">
        <f t="shared" si="35"/>
        <v>1815.4478018862396</v>
      </c>
      <c r="E252" s="32">
        <f t="shared" si="39"/>
        <v>854.98951153071664</v>
      </c>
      <c r="F252" s="98">
        <f t="shared" si="40"/>
        <v>171.48508739888433</v>
      </c>
      <c r="G252" s="98">
        <f t="shared" si="41"/>
        <v>342.97017479776866</v>
      </c>
      <c r="H252" s="32">
        <f t="shared" si="42"/>
        <v>335.44923364427717</v>
      </c>
      <c r="I252" s="32">
        <f t="shared" si="43"/>
        <v>2849.4433419693323</v>
      </c>
      <c r="J252" s="32">
        <f t="shared" si="44"/>
        <v>3086.7315731799181</v>
      </c>
      <c r="K252" s="33">
        <f t="shared" si="36"/>
        <v>84808.439697493566</v>
      </c>
    </row>
    <row r="253" spans="1:11">
      <c r="A253" s="95">
        <f t="shared" si="37"/>
        <v>218</v>
      </c>
      <c r="B253" s="42">
        <f t="shared" si="38"/>
        <v>826270.98383140762</v>
      </c>
      <c r="C253" s="42">
        <f t="shared" si="34"/>
        <v>818.07775310087493</v>
      </c>
      <c r="D253" s="42">
        <f t="shared" si="35"/>
        <v>1815.4478018862396</v>
      </c>
      <c r="E253" s="42">
        <f t="shared" si="39"/>
        <v>857.83947656915245</v>
      </c>
      <c r="F253" s="96">
        <f t="shared" si="40"/>
        <v>171.91380011738153</v>
      </c>
      <c r="G253" s="96">
        <f t="shared" si="41"/>
        <v>343.82760023476305</v>
      </c>
      <c r="H253" s="42">
        <f t="shared" si="42"/>
        <v>335.18344593400548</v>
      </c>
      <c r="I253" s="42">
        <f t="shared" si="43"/>
        <v>2853.8452328735311</v>
      </c>
      <c r="J253" s="42">
        <f t="shared" si="44"/>
        <v>3094.4484021128678</v>
      </c>
      <c r="K253" s="43">
        <f t="shared" si="36"/>
        <v>85373.829295476855</v>
      </c>
    </row>
    <row r="254" spans="1:11">
      <c r="A254" s="95">
        <f t="shared" si="37"/>
        <v>219</v>
      </c>
      <c r="B254" s="42">
        <f t="shared" si="38"/>
        <v>829025.22044417902</v>
      </c>
      <c r="C254" s="42">
        <f t="shared" si="34"/>
        <v>813.88143741278998</v>
      </c>
      <c r="D254" s="42">
        <f t="shared" si="35"/>
        <v>1815.4478018862396</v>
      </c>
      <c r="E254" s="42">
        <f t="shared" si="39"/>
        <v>860.6989414910496</v>
      </c>
      <c r="F254" s="96">
        <f t="shared" si="40"/>
        <v>172.34358461767496</v>
      </c>
      <c r="G254" s="96">
        <f t="shared" si="41"/>
        <v>344.68716923534993</v>
      </c>
      <c r="H254" s="42">
        <f t="shared" si="42"/>
        <v>334.91607578076793</v>
      </c>
      <c r="I254" s="42">
        <f t="shared" si="43"/>
        <v>2858.2614214495457</v>
      </c>
      <c r="J254" s="42">
        <f t="shared" si="44"/>
        <v>3102.1845231181496</v>
      </c>
      <c r="K254" s="43">
        <f t="shared" si="36"/>
        <v>85942.9881574467</v>
      </c>
    </row>
    <row r="255" spans="1:11">
      <c r="A255" s="95">
        <f t="shared" si="37"/>
        <v>220</v>
      </c>
      <c r="B255" s="42">
        <f t="shared" si="38"/>
        <v>831788.63784565963</v>
      </c>
      <c r="C255" s="42">
        <f t="shared" si="34"/>
        <v>809.66763707600467</v>
      </c>
      <c r="D255" s="42">
        <f t="shared" si="35"/>
        <v>1815.4478018862396</v>
      </c>
      <c r="E255" s="42">
        <f t="shared" si="39"/>
        <v>863.56793796268664</v>
      </c>
      <c r="F255" s="96">
        <f t="shared" si="40"/>
        <v>172.77444357921914</v>
      </c>
      <c r="G255" s="96">
        <f t="shared" si="41"/>
        <v>345.54888715843828</v>
      </c>
      <c r="H255" s="42">
        <f t="shared" si="42"/>
        <v>334.64711500773831</v>
      </c>
      <c r="I255" s="42">
        <f t="shared" si="43"/>
        <v>2862.6919555788459</v>
      </c>
      <c r="J255" s="42">
        <f t="shared" si="44"/>
        <v>3109.9399844259447</v>
      </c>
      <c r="K255" s="43">
        <f t="shared" si="36"/>
        <v>86515.94141182967</v>
      </c>
    </row>
    <row r="256" spans="1:11">
      <c r="A256" s="95">
        <f t="shared" si="37"/>
        <v>221</v>
      </c>
      <c r="B256" s="42">
        <f t="shared" si="38"/>
        <v>834561.26663847861</v>
      </c>
      <c r="C256" s="42">
        <f t="shared" si="34"/>
        <v>805.43627923781617</v>
      </c>
      <c r="D256" s="42">
        <f t="shared" si="35"/>
        <v>1815.4478018862396</v>
      </c>
      <c r="E256" s="42">
        <f t="shared" si="39"/>
        <v>866.44649775589551</v>
      </c>
      <c r="F256" s="96">
        <f t="shared" si="40"/>
        <v>173.20637968816717</v>
      </c>
      <c r="G256" s="96">
        <f t="shared" si="41"/>
        <v>346.41275937633435</v>
      </c>
      <c r="H256" s="42">
        <f t="shared" si="42"/>
        <v>334.37655539874231</v>
      </c>
      <c r="I256" s="42">
        <f t="shared" si="43"/>
        <v>2867.1368833078941</v>
      </c>
      <c r="J256" s="42">
        <f t="shared" si="44"/>
        <v>3117.7148343870094</v>
      </c>
      <c r="K256" s="43">
        <f t="shared" si="36"/>
        <v>87092.71435457519</v>
      </c>
    </row>
    <row r="257" spans="1:11">
      <c r="A257" s="95">
        <f t="shared" si="37"/>
        <v>222</v>
      </c>
      <c r="B257" s="42">
        <f t="shared" si="38"/>
        <v>837343.13752727362</v>
      </c>
      <c r="C257" s="42">
        <f t="shared" si="34"/>
        <v>801.18729074196835</v>
      </c>
      <c r="D257" s="42">
        <f t="shared" si="35"/>
        <v>1815.4478018862396</v>
      </c>
      <c r="E257" s="42">
        <f t="shared" si="39"/>
        <v>869.33465274841535</v>
      </c>
      <c r="F257" s="96">
        <f t="shared" si="40"/>
        <v>173.63939563738759</v>
      </c>
      <c r="G257" s="96">
        <f t="shared" si="41"/>
        <v>347.27879127477519</v>
      </c>
      <c r="H257" s="42">
        <f t="shared" si="42"/>
        <v>334.10438869807678</v>
      </c>
      <c r="I257" s="42">
        <f t="shared" si="43"/>
        <v>2871.5962528487412</v>
      </c>
      <c r="J257" s="42">
        <f t="shared" si="44"/>
        <v>3125.5091214729769</v>
      </c>
      <c r="K257" s="43">
        <f t="shared" si="36"/>
        <v>87673.332450272355</v>
      </c>
    </row>
    <row r="258" spans="1:11">
      <c r="A258" s="95">
        <f t="shared" si="37"/>
        <v>223</v>
      </c>
      <c r="B258" s="42">
        <f t="shared" si="38"/>
        <v>840134.28131903126</v>
      </c>
      <c r="C258" s="42">
        <f t="shared" si="34"/>
        <v>796.92059812738785</v>
      </c>
      <c r="D258" s="42">
        <f t="shared" si="35"/>
        <v>1815.4478018862396</v>
      </c>
      <c r="E258" s="42">
        <f t="shared" si="39"/>
        <v>872.23243492424342</v>
      </c>
      <c r="F258" s="96">
        <f t="shared" si="40"/>
        <v>174.07349412648105</v>
      </c>
      <c r="G258" s="96">
        <f t="shared" si="41"/>
        <v>348.1469882529621</v>
      </c>
      <c r="H258" s="42">
        <f t="shared" si="42"/>
        <v>333.83060661032624</v>
      </c>
      <c r="I258" s="42">
        <f t="shared" si="43"/>
        <v>2876.0701125795999</v>
      </c>
      <c r="J258" s="42">
        <f t="shared" si="44"/>
        <v>3133.3228942766591</v>
      </c>
      <c r="K258" s="43">
        <f t="shared" si="36"/>
        <v>88257.821333274158</v>
      </c>
    </row>
    <row r="259" spans="1:11">
      <c r="A259" s="95">
        <f t="shared" si="37"/>
        <v>224</v>
      </c>
      <c r="B259" s="42">
        <f t="shared" si="38"/>
        <v>842934.72892342811</v>
      </c>
      <c r="C259" s="42">
        <f t="shared" si="34"/>
        <v>792.63612762691332</v>
      </c>
      <c r="D259" s="42">
        <f t="shared" si="35"/>
        <v>1815.4478018862396</v>
      </c>
      <c r="E259" s="42">
        <f t="shared" si="39"/>
        <v>875.13987637399089</v>
      </c>
      <c r="F259" s="96">
        <f t="shared" si="40"/>
        <v>174.50867786179725</v>
      </c>
      <c r="G259" s="96">
        <f t="shared" si="41"/>
        <v>349.01735572359451</v>
      </c>
      <c r="H259" s="42">
        <f t="shared" si="42"/>
        <v>333.5552008001809</v>
      </c>
      <c r="I259" s="42">
        <f t="shared" si="43"/>
        <v>2880.5585110454413</v>
      </c>
      <c r="J259" s="42">
        <f t="shared" si="44"/>
        <v>3141.1562015123504</v>
      </c>
      <c r="K259" s="43">
        <f t="shared" si="36"/>
        <v>88846.206808829316</v>
      </c>
    </row>
    <row r="260" spans="1:11">
      <c r="A260" s="95">
        <f t="shared" si="37"/>
        <v>225</v>
      </c>
      <c r="B260" s="42">
        <f t="shared" si="38"/>
        <v>845744.51135317294</v>
      </c>
      <c r="C260" s="42">
        <f t="shared" si="34"/>
        <v>788.33380516602028</v>
      </c>
      <c r="D260" s="42">
        <f t="shared" si="35"/>
        <v>1815.4478018862396</v>
      </c>
      <c r="E260" s="42">
        <f t="shared" si="39"/>
        <v>878.05700929523766</v>
      </c>
      <c r="F260" s="96">
        <f t="shared" si="40"/>
        <v>174.94494955645175</v>
      </c>
      <c r="G260" s="96">
        <f t="shared" si="41"/>
        <v>349.88989911290349</v>
      </c>
      <c r="H260" s="42">
        <f t="shared" si="42"/>
        <v>333.2781628922516</v>
      </c>
      <c r="I260" s="42">
        <f t="shared" si="43"/>
        <v>2885.0614969585808</v>
      </c>
      <c r="J260" s="42">
        <f t="shared" si="44"/>
        <v>3149.009092016131</v>
      </c>
      <c r="K260" s="43">
        <f t="shared" si="36"/>
        <v>89438.514854221503</v>
      </c>
    </row>
    <row r="261" spans="1:11">
      <c r="A261" s="95">
        <f t="shared" si="37"/>
        <v>226</v>
      </c>
      <c r="B261" s="42">
        <f t="shared" si="38"/>
        <v>848563.6597243502</v>
      </c>
      <c r="C261" s="42">
        <f t="shared" si="34"/>
        <v>784.01355636153994</v>
      </c>
      <c r="D261" s="42">
        <f t="shared" si="35"/>
        <v>1815.4478018862396</v>
      </c>
      <c r="E261" s="42">
        <f t="shared" si="39"/>
        <v>880.98386599288858</v>
      </c>
      <c r="F261" s="96">
        <f t="shared" si="40"/>
        <v>175.38231193034287</v>
      </c>
      <c r="G261" s="96">
        <f t="shared" si="41"/>
        <v>350.76462386068573</v>
      </c>
      <c r="H261" s="42">
        <f t="shared" si="42"/>
        <v>332.99948447088576</v>
      </c>
      <c r="I261" s="42">
        <f t="shared" si="43"/>
        <v>2889.5791191992712</v>
      </c>
      <c r="J261" s="42">
        <f t="shared" si="44"/>
        <v>3156.8816147461712</v>
      </c>
      <c r="K261" s="43">
        <f t="shared" si="36"/>
        <v>90034.771619916311</v>
      </c>
    </row>
    <row r="262" spans="1:11">
      <c r="A262" s="95">
        <f t="shared" si="37"/>
        <v>227</v>
      </c>
      <c r="B262" s="42">
        <f t="shared" si="38"/>
        <v>851392.20525676478</v>
      </c>
      <c r="C262" s="42">
        <f t="shared" si="34"/>
        <v>779.67530652037431</v>
      </c>
      <c r="D262" s="42">
        <f t="shared" si="35"/>
        <v>1815.4478018862396</v>
      </c>
      <c r="E262" s="42">
        <f t="shared" si="39"/>
        <v>883.92047887953152</v>
      </c>
      <c r="F262" s="96">
        <f t="shared" si="40"/>
        <v>175.82076771016872</v>
      </c>
      <c r="G262" s="96">
        <f t="shared" si="41"/>
        <v>351.64153542033745</v>
      </c>
      <c r="H262" s="42">
        <f t="shared" si="42"/>
        <v>332.71915707998119</v>
      </c>
      <c r="I262" s="42">
        <f t="shared" si="43"/>
        <v>2894.1114268162955</v>
      </c>
      <c r="J262" s="42">
        <f t="shared" si="44"/>
        <v>3164.7738187830364</v>
      </c>
      <c r="K262" s="43">
        <f t="shared" si="36"/>
        <v>90635.003430715748</v>
      </c>
    </row>
    <row r="263" spans="1:11" ht="13.5" thickBot="1">
      <c r="A263" s="80">
        <f t="shared" si="37"/>
        <v>228</v>
      </c>
      <c r="B263" s="37">
        <f t="shared" si="38"/>
        <v>854230.17927428742</v>
      </c>
      <c r="C263" s="37">
        <f t="shared" si="34"/>
        <v>775.31898063820381</v>
      </c>
      <c r="D263" s="37">
        <f t="shared" si="35"/>
        <v>1815.4478018862396</v>
      </c>
      <c r="E263" s="37">
        <f t="shared" si="39"/>
        <v>886.86688047579673</v>
      </c>
      <c r="F263" s="97">
        <f t="shared" si="40"/>
        <v>176.26031962944413</v>
      </c>
      <c r="G263" s="97">
        <f t="shared" si="41"/>
        <v>352.52063925888825</v>
      </c>
      <c r="H263" s="37">
        <f t="shared" si="42"/>
        <v>332.43717222280014</v>
      </c>
      <c r="I263" s="37">
        <f t="shared" si="43"/>
        <v>2898.6584690275686</v>
      </c>
      <c r="J263" s="37">
        <f t="shared" si="44"/>
        <v>3172.685753329994</v>
      </c>
      <c r="K263" s="38">
        <f t="shared" si="36"/>
        <v>91239.236786920519</v>
      </c>
    </row>
    <row r="264" spans="1:11">
      <c r="A264" s="94">
        <f t="shared" si="37"/>
        <v>229</v>
      </c>
      <c r="B264" s="32">
        <f t="shared" si="38"/>
        <v>857077.61320520181</v>
      </c>
      <c r="C264" s="32">
        <f t="shared" si="34"/>
        <v>770.94450339819127</v>
      </c>
      <c r="D264" s="32">
        <f t="shared" si="35"/>
        <v>1815.4478018862396</v>
      </c>
      <c r="E264" s="32">
        <f t="shared" si="39"/>
        <v>889.82310341071616</v>
      </c>
      <c r="F264" s="98">
        <f t="shared" si="40"/>
        <v>176.70097042851773</v>
      </c>
      <c r="G264" s="98">
        <f t="shared" si="41"/>
        <v>353.40194085703547</v>
      </c>
      <c r="H264" s="32">
        <f t="shared" si="42"/>
        <v>332.15352136178149</v>
      </c>
      <c r="I264" s="32">
        <f t="shared" si="43"/>
        <v>2903.2202952207272</v>
      </c>
      <c r="J264" s="32">
        <f t="shared" si="44"/>
        <v>3180.617467713319</v>
      </c>
      <c r="K264" s="33">
        <f t="shared" si="36"/>
        <v>91847.498365499981</v>
      </c>
    </row>
    <row r="265" spans="1:11">
      <c r="A265" s="95">
        <f t="shared" si="37"/>
        <v>230</v>
      </c>
      <c r="B265" s="42">
        <f t="shared" si="38"/>
        <v>859934.53858255257</v>
      </c>
      <c r="C265" s="42">
        <f t="shared" si="34"/>
        <v>766.55179916967836</v>
      </c>
      <c r="D265" s="42">
        <f t="shared" si="35"/>
        <v>1815.4478018862396</v>
      </c>
      <c r="E265" s="42">
        <f t="shared" si="39"/>
        <v>892.78918042208534</v>
      </c>
      <c r="F265" s="96">
        <f t="shared" si="40"/>
        <v>177.14272285458901</v>
      </c>
      <c r="G265" s="96">
        <f t="shared" si="41"/>
        <v>354.28544570917802</v>
      </c>
      <c r="H265" s="42">
        <f t="shared" si="42"/>
        <v>331.86819591835274</v>
      </c>
      <c r="I265" s="42">
        <f t="shared" si="43"/>
        <v>2907.7969549537393</v>
      </c>
      <c r="J265" s="42">
        <f t="shared" si="44"/>
        <v>3188.5690113826022</v>
      </c>
      <c r="K265" s="43">
        <f t="shared" si="36"/>
        <v>92459.815021269969</v>
      </c>
    </row>
    <row r="266" spans="1:11">
      <c r="A266" s="95">
        <f t="shared" si="37"/>
        <v>231</v>
      </c>
      <c r="B266" s="42">
        <f t="shared" si="38"/>
        <v>862800.98704449448</v>
      </c>
      <c r="C266" s="42">
        <f t="shared" si="34"/>
        <v>762.14079200688002</v>
      </c>
      <c r="D266" s="42">
        <f t="shared" si="35"/>
        <v>1815.4478018862396</v>
      </c>
      <c r="E266" s="42">
        <f t="shared" si="39"/>
        <v>895.76514435682566</v>
      </c>
      <c r="F266" s="96">
        <f t="shared" si="40"/>
        <v>177.58557966172546</v>
      </c>
      <c r="G266" s="96">
        <f t="shared" si="41"/>
        <v>355.17115932345092</v>
      </c>
      <c r="H266" s="42">
        <f t="shared" si="42"/>
        <v>331.58118727274115</v>
      </c>
      <c r="I266" s="42">
        <f t="shared" si="43"/>
        <v>2912.3884979555005</v>
      </c>
      <c r="J266" s="42">
        <f t="shared" si="44"/>
        <v>3196.5404339110587</v>
      </c>
      <c r="K266" s="43">
        <f t="shared" si="36"/>
        <v>93076.213788078428</v>
      </c>
    </row>
    <row r="267" spans="1:11">
      <c r="A267" s="95">
        <f t="shared" si="37"/>
        <v>232</v>
      </c>
      <c r="B267" s="42">
        <f t="shared" si="38"/>
        <v>865676.99033464282</v>
      </c>
      <c r="C267" s="42">
        <f t="shared" si="34"/>
        <v>757.71140564757002</v>
      </c>
      <c r="D267" s="42">
        <f t="shared" si="35"/>
        <v>1815.4478018862396</v>
      </c>
      <c r="E267" s="42">
        <f t="shared" si="39"/>
        <v>898.75102817134848</v>
      </c>
      <c r="F267" s="96">
        <f t="shared" si="40"/>
        <v>178.02954361087976</v>
      </c>
      <c r="G267" s="96">
        <f t="shared" si="41"/>
        <v>356.05908722175951</v>
      </c>
      <c r="H267" s="42">
        <f t="shared" si="42"/>
        <v>331.2924867637837</v>
      </c>
      <c r="I267" s="42">
        <f t="shared" si="43"/>
        <v>2916.9949741264436</v>
      </c>
      <c r="J267" s="42">
        <f t="shared" si="44"/>
        <v>3204.531784995836</v>
      </c>
      <c r="K267" s="43">
        <f t="shared" si="36"/>
        <v>93696.72187999895</v>
      </c>
    </row>
    <row r="268" spans="1:11">
      <c r="A268" s="95">
        <f t="shared" si="37"/>
        <v>233</v>
      </c>
      <c r="B268" s="42">
        <f t="shared" si="38"/>
        <v>868562.58030242508</v>
      </c>
      <c r="C268" s="42">
        <f t="shared" si="34"/>
        <v>753.26356351176287</v>
      </c>
      <c r="D268" s="42">
        <f t="shared" si="35"/>
        <v>1815.4478018862396</v>
      </c>
      <c r="E268" s="42">
        <f t="shared" si="39"/>
        <v>901.74686493191973</v>
      </c>
      <c r="F268" s="96">
        <f t="shared" si="40"/>
        <v>178.47461746990695</v>
      </c>
      <c r="G268" s="96">
        <f t="shared" si="41"/>
        <v>356.94923493981389</v>
      </c>
      <c r="H268" s="42">
        <f t="shared" si="42"/>
        <v>331.00208568873654</v>
      </c>
      <c r="I268" s="42">
        <f t="shared" si="43"/>
        <v>2921.6164335391441</v>
      </c>
      <c r="J268" s="42">
        <f t="shared" si="44"/>
        <v>3212.5431144583254</v>
      </c>
      <c r="K268" s="43">
        <f t="shared" si="36"/>
        <v>94321.366692532276</v>
      </c>
    </row>
    <row r="269" spans="1:11">
      <c r="A269" s="95">
        <f t="shared" si="37"/>
        <v>234</v>
      </c>
      <c r="B269" s="42">
        <f t="shared" si="38"/>
        <v>871457.78890343325</v>
      </c>
      <c r="C269" s="42">
        <f t="shared" si="34"/>
        <v>748.79718870039005</v>
      </c>
      <c r="D269" s="42">
        <f t="shared" si="35"/>
        <v>1815.4478018862396</v>
      </c>
      <c r="E269" s="42">
        <f t="shared" si="39"/>
        <v>904.75268781502621</v>
      </c>
      <c r="F269" s="96">
        <f t="shared" si="40"/>
        <v>178.92080401358172</v>
      </c>
      <c r="G269" s="96">
        <f t="shared" si="41"/>
        <v>357.84160802716343</v>
      </c>
      <c r="H269" s="42">
        <f t="shared" si="42"/>
        <v>330.70997530308324</v>
      </c>
      <c r="I269" s="42">
        <f t="shared" si="43"/>
        <v>2926.2529264389277</v>
      </c>
      <c r="J269" s="42">
        <f t="shared" si="44"/>
        <v>3220.5744722444711</v>
      </c>
      <c r="K269" s="43">
        <f t="shared" si="36"/>
        <v>94950.175803815815</v>
      </c>
    </row>
    <row r="270" spans="1:11">
      <c r="A270" s="95">
        <f t="shared" si="37"/>
        <v>235</v>
      </c>
      <c r="B270" s="42">
        <f t="shared" si="38"/>
        <v>874362.64819977805</v>
      </c>
      <c r="C270" s="42">
        <f t="shared" si="34"/>
        <v>744.31220399396966</v>
      </c>
      <c r="D270" s="42">
        <f t="shared" si="35"/>
        <v>1815.4478018862396</v>
      </c>
      <c r="E270" s="42">
        <f t="shared" si="39"/>
        <v>907.768530107743</v>
      </c>
      <c r="F270" s="96">
        <f t="shared" si="40"/>
        <v>179.36810602361567</v>
      </c>
      <c r="G270" s="96">
        <f t="shared" si="41"/>
        <v>358.73621204723133</v>
      </c>
      <c r="H270" s="42">
        <f t="shared" si="42"/>
        <v>330.41614682034253</v>
      </c>
      <c r="I270" s="42">
        <f t="shared" si="43"/>
        <v>2930.9045032444874</v>
      </c>
      <c r="J270" s="42">
        <f t="shared" si="44"/>
        <v>3228.6259084250819</v>
      </c>
      <c r="K270" s="43">
        <f t="shared" si="36"/>
        <v>95583.176975841241</v>
      </c>
    </row>
    <row r="271" spans="1:11">
      <c r="A271" s="95">
        <f t="shared" si="37"/>
        <v>236</v>
      </c>
      <c r="B271" s="42">
        <f t="shared" si="38"/>
        <v>877277.19036044402</v>
      </c>
      <c r="C271" s="42">
        <f t="shared" si="34"/>
        <v>739.80853185127285</v>
      </c>
      <c r="D271" s="42">
        <f t="shared" si="35"/>
        <v>1815.4478018862396</v>
      </c>
      <c r="E271" s="42">
        <f t="shared" si="39"/>
        <v>910.7944252081021</v>
      </c>
      <c r="F271" s="96">
        <f t="shared" si="40"/>
        <v>179.81652628867471</v>
      </c>
      <c r="G271" s="96">
        <f t="shared" si="41"/>
        <v>359.63305257734942</v>
      </c>
      <c r="H271" s="42">
        <f t="shared" si="42"/>
        <v>330.12059141187501</v>
      </c>
      <c r="I271" s="42">
        <f t="shared" si="43"/>
        <v>2935.5712145484908</v>
      </c>
      <c r="J271" s="42">
        <f t="shared" si="44"/>
        <v>3236.6974731961445</v>
      </c>
      <c r="K271" s="43">
        <f t="shared" si="36"/>
        <v>96220.398155680174</v>
      </c>
    </row>
    <row r="272" spans="1:11">
      <c r="A272" s="95">
        <f t="shared" si="37"/>
        <v>237</v>
      </c>
      <c r="B272" s="42">
        <f t="shared" si="38"/>
        <v>880201.44766164559</v>
      </c>
      <c r="C272" s="42">
        <f t="shared" si="34"/>
        <v>735.28609440798095</v>
      </c>
      <c r="D272" s="42">
        <f t="shared" si="35"/>
        <v>1815.4478018862396</v>
      </c>
      <c r="E272" s="42">
        <f t="shared" si="39"/>
        <v>913.83040662546262</v>
      </c>
      <c r="F272" s="96">
        <f t="shared" si="40"/>
        <v>180.2660676043964</v>
      </c>
      <c r="G272" s="96">
        <f t="shared" si="41"/>
        <v>360.53213520879279</v>
      </c>
      <c r="H272" s="42">
        <f t="shared" si="42"/>
        <v>329.82330020668871</v>
      </c>
      <c r="I272" s="42">
        <f t="shared" si="43"/>
        <v>2940.2531111182029</v>
      </c>
      <c r="J272" s="42">
        <f t="shared" si="44"/>
        <v>3244.7892168791345</v>
      </c>
      <c r="K272" s="43">
        <f t="shared" si="36"/>
        <v>96861.867476718035</v>
      </c>
    </row>
    <row r="273" spans="1:11">
      <c r="A273" s="95">
        <f t="shared" si="37"/>
        <v>238</v>
      </c>
      <c r="B273" s="42">
        <f t="shared" si="38"/>
        <v>883135.45248718443</v>
      </c>
      <c r="C273" s="42">
        <f t="shared" si="34"/>
        <v>730.74481347534243</v>
      </c>
      <c r="D273" s="42">
        <f t="shared" si="35"/>
        <v>1815.4478018862396</v>
      </c>
      <c r="E273" s="42">
        <f t="shared" si="39"/>
        <v>916.87650798088089</v>
      </c>
      <c r="F273" s="96">
        <f t="shared" si="40"/>
        <v>180.71673277340739</v>
      </c>
      <c r="G273" s="96">
        <f t="shared" si="41"/>
        <v>361.43346554681477</v>
      </c>
      <c r="H273" s="42">
        <f t="shared" si="42"/>
        <v>329.52426429124466</v>
      </c>
      <c r="I273" s="42">
        <f t="shared" si="43"/>
        <v>2944.9502438960981</v>
      </c>
      <c r="J273" s="42">
        <f t="shared" si="44"/>
        <v>3252.9011899213324</v>
      </c>
      <c r="K273" s="43">
        <f t="shared" si="36"/>
        <v>97507.613259896141</v>
      </c>
    </row>
    <row r="274" spans="1:11">
      <c r="A274" s="95">
        <f t="shared" si="37"/>
        <v>239</v>
      </c>
      <c r="B274" s="42">
        <f t="shared" si="38"/>
        <v>886079.23732880841</v>
      </c>
      <c r="C274" s="42">
        <f t="shared" si="34"/>
        <v>726.18461053881765</v>
      </c>
      <c r="D274" s="42">
        <f t="shared" si="35"/>
        <v>1815.4478018862396</v>
      </c>
      <c r="E274" s="42">
        <f t="shared" si="39"/>
        <v>919.93276300748391</v>
      </c>
      <c r="F274" s="96">
        <f t="shared" si="40"/>
        <v>181.16852460534091</v>
      </c>
      <c r="G274" s="96">
        <f t="shared" si="41"/>
        <v>362.33704921068181</v>
      </c>
      <c r="H274" s="42">
        <f t="shared" si="42"/>
        <v>329.22347470926036</v>
      </c>
      <c r="I274" s="42">
        <f t="shared" si="43"/>
        <v>2949.6626640004861</v>
      </c>
      <c r="J274" s="42">
        <f t="shared" si="44"/>
        <v>3261.0334428961355</v>
      </c>
      <c r="K274" s="43">
        <f t="shared" si="36"/>
        <v>98157.664014962109</v>
      </c>
    </row>
    <row r="275" spans="1:11" ht="13.5" thickBot="1">
      <c r="A275" s="80">
        <f t="shared" si="37"/>
        <v>240</v>
      </c>
      <c r="B275" s="37">
        <f t="shared" si="38"/>
        <v>889032.83478657121</v>
      </c>
      <c r="C275" s="37">
        <f t="shared" si="34"/>
        <v>721.60540675672382</v>
      </c>
      <c r="D275" s="37">
        <f t="shared" si="35"/>
        <v>1815.4478018862396</v>
      </c>
      <c r="E275" s="37">
        <f t="shared" si="39"/>
        <v>922.99920555084225</v>
      </c>
      <c r="F275" s="97">
        <f t="shared" si="40"/>
        <v>181.62144591685424</v>
      </c>
      <c r="G275" s="97">
        <f t="shared" si="41"/>
        <v>363.24289183370848</v>
      </c>
      <c r="H275" s="37">
        <f t="shared" si="42"/>
        <v>328.92092246151327</v>
      </c>
      <c r="I275" s="37">
        <f t="shared" si="43"/>
        <v>2954.3904227261314</v>
      </c>
      <c r="J275" s="37">
        <f t="shared" si="44"/>
        <v>3269.1860265033756</v>
      </c>
      <c r="K275" s="38">
        <f t="shared" si="36"/>
        <v>98812.048441728519</v>
      </c>
    </row>
    <row r="276" spans="1:11">
      <c r="A276" s="94">
        <f t="shared" ref="A276:A339" si="45">IF(A275=$C$3*12,"",IF(A275="","",A275+1))</f>
        <v>241</v>
      </c>
      <c r="B276" s="32">
        <f t="shared" ref="B276:B339" si="46">IF(A276="","",B275*(1+$C$14/12))</f>
        <v>891996.27756919316</v>
      </c>
      <c r="C276" s="32">
        <f t="shared" si="34"/>
        <v>717.00712295887183</v>
      </c>
      <c r="D276" s="32">
        <f t="shared" si="35"/>
        <v>1815.4478018862396</v>
      </c>
      <c r="E276" s="32">
        <f t="shared" ref="E276:E339" si="47">IF(A276="","",B275*$C$11/12)</f>
        <v>926.07586956934517</v>
      </c>
      <c r="F276" s="98">
        <f t="shared" ref="F276:F339" si="48">IF(A276="","",F275*(1+$C$16/12))</f>
        <v>182.07549953164636</v>
      </c>
      <c r="G276" s="98">
        <f t="shared" ref="G276:G339" si="49">IF(A276="","",G275*(1+$C$16/12))</f>
        <v>364.15099906329272</v>
      </c>
      <c r="H276" s="32">
        <f t="shared" ref="H276:H339" si="50">IF(A276="","",(E276+C276)*$C$15)</f>
        <v>328.61659850564342</v>
      </c>
      <c r="I276" s="32">
        <f t="shared" ref="I276:I339" si="51">IF(A276="","",SUM(D276:G276)-H276)</f>
        <v>2959.1335715448804</v>
      </c>
      <c r="J276" s="32">
        <f t="shared" ref="J276:J339" si="52">IF(A276="","",J275*(1+$G$9/12))</f>
        <v>3277.3589915696339</v>
      </c>
      <c r="K276" s="33">
        <f t="shared" si="36"/>
        <v>99470.795431340041</v>
      </c>
    </row>
    <row r="277" spans="1:11">
      <c r="A277" s="95">
        <f t="shared" si="45"/>
        <v>242</v>
      </c>
      <c r="B277" s="42">
        <f t="shared" si="46"/>
        <v>894969.5984944239</v>
      </c>
      <c r="C277" s="42">
        <f t="shared" si="34"/>
        <v>712.3896796451952</v>
      </c>
      <c r="D277" s="42">
        <f t="shared" si="35"/>
        <v>1815.4478018862396</v>
      </c>
      <c r="E277" s="42">
        <f t="shared" si="47"/>
        <v>929.1627891345762</v>
      </c>
      <c r="F277" s="96">
        <f t="shared" si="48"/>
        <v>182.53068828047546</v>
      </c>
      <c r="G277" s="96">
        <f t="shared" si="49"/>
        <v>365.06137656095092</v>
      </c>
      <c r="H277" s="42">
        <f t="shared" si="50"/>
        <v>328.31049375595433</v>
      </c>
      <c r="I277" s="42">
        <f t="shared" si="51"/>
        <v>2963.8921621062877</v>
      </c>
      <c r="J277" s="42">
        <f t="shared" si="52"/>
        <v>3285.5523890485579</v>
      </c>
      <c r="K277" s="43">
        <f t="shared" si="36"/>
        <v>100133.93406754897</v>
      </c>
    </row>
    <row r="278" spans="1:11">
      <c r="A278" s="95">
        <f t="shared" si="45"/>
        <v>243</v>
      </c>
      <c r="B278" s="42">
        <f t="shared" si="46"/>
        <v>897952.83048940543</v>
      </c>
      <c r="C278" s="42">
        <f t="shared" si="34"/>
        <v>707.75299698437789</v>
      </c>
      <c r="D278" s="42">
        <f t="shared" si="35"/>
        <v>1815.4478018862396</v>
      </c>
      <c r="E278" s="42">
        <f t="shared" si="47"/>
        <v>932.25999843169166</v>
      </c>
      <c r="F278" s="96">
        <f t="shared" si="48"/>
        <v>182.98701500117664</v>
      </c>
      <c r="G278" s="96">
        <f t="shared" si="49"/>
        <v>365.97403000235329</v>
      </c>
      <c r="H278" s="42">
        <f t="shared" si="50"/>
        <v>328.00259908321391</v>
      </c>
      <c r="I278" s="42">
        <f t="shared" si="51"/>
        <v>2968.6662462382474</v>
      </c>
      <c r="J278" s="42">
        <f t="shared" si="52"/>
        <v>3293.766270021179</v>
      </c>
      <c r="K278" s="43">
        <f t="shared" si="36"/>
        <v>100801.49362799928</v>
      </c>
    </row>
    <row r="279" spans="1:11">
      <c r="A279" s="95">
        <f t="shared" si="45"/>
        <v>244</v>
      </c>
      <c r="B279" s="42">
        <f t="shared" si="46"/>
        <v>900946.0065910368</v>
      </c>
      <c r="C279" s="42">
        <f t="shared" si="34"/>
        <v>703.09699481247435</v>
      </c>
      <c r="D279" s="42">
        <f t="shared" si="35"/>
        <v>1815.4478018862396</v>
      </c>
      <c r="E279" s="42">
        <f t="shared" si="47"/>
        <v>935.36753175979732</v>
      </c>
      <c r="F279" s="96">
        <f t="shared" si="48"/>
        <v>183.44448253867958</v>
      </c>
      <c r="G279" s="96">
        <f t="shared" si="49"/>
        <v>366.88896507735916</v>
      </c>
      <c r="H279" s="42">
        <f t="shared" si="50"/>
        <v>327.69290531445432</v>
      </c>
      <c r="I279" s="42">
        <f t="shared" si="51"/>
        <v>2973.4558759476208</v>
      </c>
      <c r="J279" s="42">
        <f t="shared" si="52"/>
        <v>3302.0006856962318</v>
      </c>
      <c r="K279" s="43">
        <f t="shared" si="36"/>
        <v>101473.50358551927</v>
      </c>
    </row>
    <row r="280" spans="1:11">
      <c r="A280" s="95">
        <f t="shared" si="45"/>
        <v>245</v>
      </c>
      <c r="B280" s="42">
        <f t="shared" si="46"/>
        <v>903949.15994634037</v>
      </c>
      <c r="C280" s="42">
        <f t="shared" si="34"/>
        <v>698.42159263152098</v>
      </c>
      <c r="D280" s="42">
        <f t="shared" si="35"/>
        <v>1815.4478018862396</v>
      </c>
      <c r="E280" s="42">
        <f t="shared" si="47"/>
        <v>938.48542353233006</v>
      </c>
      <c r="F280" s="96">
        <f t="shared" si="48"/>
        <v>183.90309374502627</v>
      </c>
      <c r="G280" s="96">
        <f t="shared" si="49"/>
        <v>367.80618749005254</v>
      </c>
      <c r="H280" s="42">
        <f t="shared" si="50"/>
        <v>327.38140323277025</v>
      </c>
      <c r="I280" s="42">
        <f t="shared" si="51"/>
        <v>2978.2611034208785</v>
      </c>
      <c r="J280" s="42">
        <f t="shared" si="52"/>
        <v>3310.2556874104721</v>
      </c>
      <c r="K280" s="43">
        <f t="shared" si="36"/>
        <v>102149.99360942273</v>
      </c>
    </row>
    <row r="281" spans="1:11">
      <c r="A281" s="95">
        <f t="shared" si="45"/>
        <v>246</v>
      </c>
      <c r="B281" s="42">
        <f t="shared" si="46"/>
        <v>906962.32381282828</v>
      </c>
      <c r="C281" s="42">
        <f t="shared" si="34"/>
        <v>693.72670960814708</v>
      </c>
      <c r="D281" s="42">
        <f t="shared" si="35"/>
        <v>1815.4478018862396</v>
      </c>
      <c r="E281" s="42">
        <f t="shared" si="47"/>
        <v>941.61370827743792</v>
      </c>
      <c r="F281" s="96">
        <f t="shared" si="48"/>
        <v>184.36285147938884</v>
      </c>
      <c r="G281" s="96">
        <f t="shared" si="49"/>
        <v>368.72570295877767</v>
      </c>
      <c r="H281" s="42">
        <f t="shared" si="50"/>
        <v>327.06808357711702</v>
      </c>
      <c r="I281" s="42">
        <f t="shared" si="51"/>
        <v>2983.0819810247276</v>
      </c>
      <c r="J281" s="42">
        <f t="shared" si="52"/>
        <v>3318.5313266289982</v>
      </c>
      <c r="K281" s="43">
        <f t="shared" si="36"/>
        <v>102830.99356681887</v>
      </c>
    </row>
    <row r="282" spans="1:11">
      <c r="A282" s="95">
        <f t="shared" si="45"/>
        <v>247</v>
      </c>
      <c r="B282" s="42">
        <f t="shared" si="46"/>
        <v>909985.53155887115</v>
      </c>
      <c r="C282" s="42">
        <f t="shared" si="34"/>
        <v>689.01226457217581</v>
      </c>
      <c r="D282" s="42">
        <f t="shared" si="35"/>
        <v>1815.4478018862396</v>
      </c>
      <c r="E282" s="42">
        <f t="shared" si="47"/>
        <v>944.75242063836288</v>
      </c>
      <c r="F282" s="96">
        <f t="shared" si="48"/>
        <v>184.8237586080873</v>
      </c>
      <c r="G282" s="96">
        <f t="shared" si="49"/>
        <v>369.64751721617461</v>
      </c>
      <c r="H282" s="42">
        <f t="shared" si="50"/>
        <v>326.75293704210776</v>
      </c>
      <c r="I282" s="42">
        <f t="shared" si="51"/>
        <v>2987.9185613067566</v>
      </c>
      <c r="J282" s="42">
        <f t="shared" si="52"/>
        <v>3326.8276549455704</v>
      </c>
      <c r="K282" s="43">
        <f t="shared" si="36"/>
        <v>103516.53352393099</v>
      </c>
    </row>
    <row r="283" spans="1:11">
      <c r="A283" s="95">
        <f t="shared" si="45"/>
        <v>248</v>
      </c>
      <c r="B283" s="42">
        <f t="shared" si="46"/>
        <v>913018.81666406745</v>
      </c>
      <c r="C283" s="42">
        <f t="shared" si="34"/>
        <v>684.27817601522111</v>
      </c>
      <c r="D283" s="42">
        <f t="shared" si="35"/>
        <v>1815.4478018862396</v>
      </c>
      <c r="E283" s="42">
        <f t="shared" si="47"/>
        <v>947.90159537382408</v>
      </c>
      <c r="F283" s="96">
        <f t="shared" si="48"/>
        <v>185.28581800460751</v>
      </c>
      <c r="G283" s="96">
        <f t="shared" si="49"/>
        <v>370.57163600921501</v>
      </c>
      <c r="H283" s="42">
        <f t="shared" si="50"/>
        <v>326.43595427780906</v>
      </c>
      <c r="I283" s="42">
        <f t="shared" si="51"/>
        <v>2992.7708969960768</v>
      </c>
      <c r="J283" s="42">
        <f t="shared" si="52"/>
        <v>3335.1447240829343</v>
      </c>
      <c r="K283" s="43">
        <f t="shared" si="36"/>
        <v>104206.64374742386</v>
      </c>
    </row>
    <row r="284" spans="1:11">
      <c r="A284" s="95">
        <f t="shared" si="45"/>
        <v>249</v>
      </c>
      <c r="B284" s="42">
        <f t="shared" si="46"/>
        <v>916062.21271961438</v>
      </c>
      <c r="C284" s="42">
        <f t="shared" si="34"/>
        <v>679.52436208927929</v>
      </c>
      <c r="D284" s="42">
        <f t="shared" si="35"/>
        <v>1815.4478018862396</v>
      </c>
      <c r="E284" s="42">
        <f t="shared" si="47"/>
        <v>951.06126735840371</v>
      </c>
      <c r="F284" s="96">
        <f t="shared" si="48"/>
        <v>185.74903254961902</v>
      </c>
      <c r="G284" s="96">
        <f t="shared" si="49"/>
        <v>371.49806509923803</v>
      </c>
      <c r="H284" s="42">
        <f t="shared" si="50"/>
        <v>326.11712588953662</v>
      </c>
      <c r="I284" s="42">
        <f t="shared" si="51"/>
        <v>2997.6390410039639</v>
      </c>
      <c r="J284" s="42">
        <f t="shared" si="52"/>
        <v>3343.4825858931413</v>
      </c>
      <c r="K284" s="43">
        <f t="shared" si="36"/>
        <v>104901.35470574001</v>
      </c>
    </row>
    <row r="285" spans="1:11">
      <c r="A285" s="95">
        <f t="shared" si="45"/>
        <v>250</v>
      </c>
      <c r="B285" s="42">
        <f t="shared" si="46"/>
        <v>919115.75342867989</v>
      </c>
      <c r="C285" s="42">
        <f t="shared" ref="C285:C348" si="53">IF(A285="","",IF(A285&gt;$C$10*12,0,-CUMIPMT($C$9/12,$C$10*12,$C$19,A285,A285,0)))</f>
        <v>674.75074060531256</v>
      </c>
      <c r="D285" s="42">
        <f t="shared" ref="D285:D348" si="54">IF(A285="","",IF(C285=0,0,$C$20))</f>
        <v>1815.4478018862396</v>
      </c>
      <c r="E285" s="42">
        <f t="shared" si="47"/>
        <v>954.2314715829317</v>
      </c>
      <c r="F285" s="96">
        <f t="shared" si="48"/>
        <v>186.21340513099307</v>
      </c>
      <c r="G285" s="96">
        <f t="shared" si="49"/>
        <v>372.42681026198613</v>
      </c>
      <c r="H285" s="42">
        <f t="shared" si="50"/>
        <v>325.79644243764892</v>
      </c>
      <c r="I285" s="42">
        <f t="shared" si="51"/>
        <v>3002.5230464245014</v>
      </c>
      <c r="J285" s="42">
        <f t="shared" si="52"/>
        <v>3351.841292357874</v>
      </c>
      <c r="K285" s="43">
        <f t="shared" ref="K285:K348" si="55">IF(A285="","",IF(I285-J285&lt;0,(K284)*(1+$G$10/12),(K284+I285-J285)*(1+$G$10/12)))</f>
        <v>105600.69707044493</v>
      </c>
    </row>
    <row r="286" spans="1:11">
      <c r="A286" s="95">
        <f t="shared" si="45"/>
        <v>251</v>
      </c>
      <c r="B286" s="42">
        <f t="shared" si="46"/>
        <v>922179.47260677558</v>
      </c>
      <c r="C286" s="42">
        <f t="shared" si="53"/>
        <v>669.95722903182946</v>
      </c>
      <c r="D286" s="42">
        <f t="shared" si="54"/>
        <v>1815.4478018862396</v>
      </c>
      <c r="E286" s="42">
        <f t="shared" si="47"/>
        <v>957.41224315487489</v>
      </c>
      <c r="F286" s="96">
        <f t="shared" si="48"/>
        <v>186.67893864382054</v>
      </c>
      <c r="G286" s="96">
        <f t="shared" si="49"/>
        <v>373.35787728764109</v>
      </c>
      <c r="H286" s="42">
        <f t="shared" si="50"/>
        <v>325.4738944373409</v>
      </c>
      <c r="I286" s="42">
        <f t="shared" si="51"/>
        <v>3007.4229665352354</v>
      </c>
      <c r="J286" s="42">
        <f t="shared" si="52"/>
        <v>3360.2208955887686</v>
      </c>
      <c r="K286" s="43">
        <f t="shared" si="55"/>
        <v>106304.70171758122</v>
      </c>
    </row>
    <row r="287" spans="1:11" ht="13.5" thickBot="1">
      <c r="A287" s="80">
        <f t="shared" si="45"/>
        <v>252</v>
      </c>
      <c r="B287" s="37">
        <f t="shared" si="46"/>
        <v>925253.40418213152</v>
      </c>
      <c r="C287" s="37">
        <f t="shared" si="53"/>
        <v>665.14374449345678</v>
      </c>
      <c r="D287" s="37">
        <f t="shared" si="54"/>
        <v>1815.4478018862396</v>
      </c>
      <c r="E287" s="37">
        <f t="shared" si="47"/>
        <v>960.60361729872466</v>
      </c>
      <c r="F287" s="97">
        <f t="shared" si="48"/>
        <v>187.14563599043009</v>
      </c>
      <c r="G287" s="97">
        <f t="shared" si="49"/>
        <v>374.29127198086019</v>
      </c>
      <c r="H287" s="37">
        <f t="shared" si="50"/>
        <v>325.1494723584363</v>
      </c>
      <c r="I287" s="37">
        <f t="shared" si="51"/>
        <v>3012.3388547978179</v>
      </c>
      <c r="J287" s="37">
        <f t="shared" si="52"/>
        <v>3368.6214478277402</v>
      </c>
      <c r="K287" s="38">
        <f t="shared" si="55"/>
        <v>107013.39972903175</v>
      </c>
    </row>
    <row r="288" spans="1:11">
      <c r="A288" s="94">
        <f t="shared" si="45"/>
        <v>253</v>
      </c>
      <c r="B288" s="32">
        <f t="shared" si="46"/>
        <v>928337.58219607198</v>
      </c>
      <c r="C288" s="32">
        <f t="shared" si="53"/>
        <v>660.31020376950755</v>
      </c>
      <c r="D288" s="32">
        <f t="shared" si="54"/>
        <v>1815.4478018862396</v>
      </c>
      <c r="E288" s="32">
        <f t="shared" si="47"/>
        <v>963.80562935638716</v>
      </c>
      <c r="F288" s="98">
        <f t="shared" si="48"/>
        <v>187.61350008040617</v>
      </c>
      <c r="G288" s="98">
        <f t="shared" si="49"/>
        <v>375.22700016081234</v>
      </c>
      <c r="H288" s="32">
        <f t="shared" si="50"/>
        <v>324.823166625179</v>
      </c>
      <c r="I288" s="32">
        <f t="shared" si="51"/>
        <v>3017.2707648586661</v>
      </c>
      <c r="J288" s="32">
        <f t="shared" si="52"/>
        <v>3377.0430014473095</v>
      </c>
      <c r="K288" s="33">
        <f t="shared" si="55"/>
        <v>107726.82239389195</v>
      </c>
    </row>
    <row r="289" spans="1:11">
      <c r="A289" s="95">
        <f t="shared" si="45"/>
        <v>254</v>
      </c>
      <c r="B289" s="42">
        <f t="shared" si="46"/>
        <v>931432.0408033923</v>
      </c>
      <c r="C289" s="42">
        <f t="shared" si="53"/>
        <v>655.45652329254199</v>
      </c>
      <c r="D289" s="42">
        <f t="shared" si="54"/>
        <v>1815.4478018862396</v>
      </c>
      <c r="E289" s="42">
        <f t="shared" si="47"/>
        <v>967.01831478757504</v>
      </c>
      <c r="F289" s="96">
        <f t="shared" si="48"/>
        <v>188.08253383060716</v>
      </c>
      <c r="G289" s="96">
        <f t="shared" si="49"/>
        <v>376.16506766121432</v>
      </c>
      <c r="H289" s="42">
        <f t="shared" si="50"/>
        <v>324.49496761602342</v>
      </c>
      <c r="I289" s="42">
        <f t="shared" si="51"/>
        <v>3022.2187505496127</v>
      </c>
      <c r="J289" s="42">
        <f t="shared" si="52"/>
        <v>3385.4856089509276</v>
      </c>
      <c r="K289" s="43">
        <f t="shared" si="55"/>
        <v>108445.00120985122</v>
      </c>
    </row>
    <row r="290" spans="1:11">
      <c r="A290" s="95">
        <f t="shared" si="45"/>
        <v>255</v>
      </c>
      <c r="B290" s="42">
        <f t="shared" si="46"/>
        <v>934536.81427273701</v>
      </c>
      <c r="C290" s="42">
        <f t="shared" si="53"/>
        <v>650.58261914692207</v>
      </c>
      <c r="D290" s="42">
        <f t="shared" si="54"/>
        <v>1815.4478018862396</v>
      </c>
      <c r="E290" s="42">
        <f t="shared" si="47"/>
        <v>970.24170917020035</v>
      </c>
      <c r="F290" s="96">
        <f t="shared" si="48"/>
        <v>188.55274016518368</v>
      </c>
      <c r="G290" s="96">
        <f t="shared" si="49"/>
        <v>377.10548033036736</v>
      </c>
      <c r="H290" s="42">
        <f t="shared" si="50"/>
        <v>324.16486566342451</v>
      </c>
      <c r="I290" s="42">
        <f t="shared" si="51"/>
        <v>3027.182865888567</v>
      </c>
      <c r="J290" s="42">
        <f t="shared" si="52"/>
        <v>3393.9493229733048</v>
      </c>
      <c r="K290" s="43">
        <f t="shared" si="55"/>
        <v>109167.96788458356</v>
      </c>
    </row>
    <row r="291" spans="1:11">
      <c r="A291" s="95">
        <f t="shared" si="45"/>
        <v>256</v>
      </c>
      <c r="B291" s="42">
        <f t="shared" si="46"/>
        <v>937651.93698697956</v>
      </c>
      <c r="C291" s="42">
        <f t="shared" si="53"/>
        <v>645.68840706736228</v>
      </c>
      <c r="D291" s="42">
        <f t="shared" si="54"/>
        <v>1815.4478018862396</v>
      </c>
      <c r="E291" s="42">
        <f t="shared" si="47"/>
        <v>973.47584820076781</v>
      </c>
      <c r="F291" s="96">
        <f t="shared" si="48"/>
        <v>189.02412201559662</v>
      </c>
      <c r="G291" s="96">
        <f t="shared" si="49"/>
        <v>378.04824403119324</v>
      </c>
      <c r="H291" s="42">
        <f t="shared" si="50"/>
        <v>323.83285105362603</v>
      </c>
      <c r="I291" s="42">
        <f t="shared" si="51"/>
        <v>3032.1631650801714</v>
      </c>
      <c r="J291" s="42">
        <f t="shared" si="52"/>
        <v>3402.434196280738</v>
      </c>
      <c r="K291" s="43">
        <f t="shared" si="55"/>
        <v>109895.75433714745</v>
      </c>
    </row>
    <row r="292" spans="1:11">
      <c r="A292" s="95">
        <f t="shared" si="45"/>
        <v>257</v>
      </c>
      <c r="B292" s="42">
        <f t="shared" si="46"/>
        <v>940777.44344360288</v>
      </c>
      <c r="C292" s="42">
        <f t="shared" si="53"/>
        <v>640.77380243747098</v>
      </c>
      <c r="D292" s="42">
        <f t="shared" si="54"/>
        <v>1815.4478018862396</v>
      </c>
      <c r="E292" s="42">
        <f t="shared" si="47"/>
        <v>976.72076769477042</v>
      </c>
      <c r="F292" s="96">
        <f t="shared" si="48"/>
        <v>189.49668232063559</v>
      </c>
      <c r="G292" s="96">
        <f t="shared" si="49"/>
        <v>378.99336464127117</v>
      </c>
      <c r="H292" s="42">
        <f t="shared" si="50"/>
        <v>323.49891402644829</v>
      </c>
      <c r="I292" s="42">
        <f t="shared" si="51"/>
        <v>3037.1597025164683</v>
      </c>
      <c r="J292" s="42">
        <f t="shared" si="52"/>
        <v>3410.9402817714395</v>
      </c>
      <c r="K292" s="43">
        <f t="shared" si="55"/>
        <v>110628.39269939509</v>
      </c>
    </row>
    <row r="293" spans="1:11">
      <c r="A293" s="95">
        <f t="shared" si="45"/>
        <v>258</v>
      </c>
      <c r="B293" s="42">
        <f t="shared" si="46"/>
        <v>943913.36825508159</v>
      </c>
      <c r="C293" s="42">
        <f t="shared" si="53"/>
        <v>635.83872028828841</v>
      </c>
      <c r="D293" s="42">
        <f t="shared" si="54"/>
        <v>1815.4478018862396</v>
      </c>
      <c r="E293" s="42">
        <f t="shared" si="47"/>
        <v>979.97650358708643</v>
      </c>
      <c r="F293" s="96">
        <f t="shared" si="48"/>
        <v>189.97042402643717</v>
      </c>
      <c r="G293" s="96">
        <f t="shared" si="49"/>
        <v>379.94084805287434</v>
      </c>
      <c r="H293" s="42">
        <f t="shared" si="50"/>
        <v>323.16304477507498</v>
      </c>
      <c r="I293" s="42">
        <f t="shared" si="51"/>
        <v>3042.172532777563</v>
      </c>
      <c r="J293" s="42">
        <f t="shared" si="52"/>
        <v>3419.467632475868</v>
      </c>
      <c r="K293" s="43">
        <f t="shared" si="55"/>
        <v>111365.91531739105</v>
      </c>
    </row>
    <row r="294" spans="1:11">
      <c r="A294" s="95">
        <f t="shared" si="45"/>
        <v>259</v>
      </c>
      <c r="B294" s="42">
        <f t="shared" si="46"/>
        <v>947059.74614926521</v>
      </c>
      <c r="C294" s="42">
        <f t="shared" si="53"/>
        <v>630.88307529681765</v>
      </c>
      <c r="D294" s="42">
        <f t="shared" si="54"/>
        <v>1815.4478018862396</v>
      </c>
      <c r="E294" s="42">
        <f t="shared" si="47"/>
        <v>983.24309193237661</v>
      </c>
      <c r="F294" s="96">
        <f t="shared" si="48"/>
        <v>190.44535008650325</v>
      </c>
      <c r="G294" s="96">
        <f t="shared" si="49"/>
        <v>380.89070017300651</v>
      </c>
      <c r="H294" s="42">
        <f t="shared" si="50"/>
        <v>322.82523344583888</v>
      </c>
      <c r="I294" s="42">
        <f t="shared" si="51"/>
        <v>3047.2017106322869</v>
      </c>
      <c r="J294" s="42">
        <f t="shared" si="52"/>
        <v>3428.0163015570574</v>
      </c>
      <c r="K294" s="43">
        <f t="shared" si="55"/>
        <v>112108.35475284031</v>
      </c>
    </row>
    <row r="295" spans="1:11">
      <c r="A295" s="95">
        <f t="shared" si="45"/>
        <v>260</v>
      </c>
      <c r="B295" s="42">
        <f t="shared" si="46"/>
        <v>950216.61196976283</v>
      </c>
      <c r="C295" s="42">
        <f t="shared" si="53"/>
        <v>625.90678178454914</v>
      </c>
      <c r="D295" s="42">
        <f t="shared" si="54"/>
        <v>1815.4478018862396</v>
      </c>
      <c r="E295" s="42">
        <f t="shared" si="47"/>
        <v>986.52056890548465</v>
      </c>
      <c r="F295" s="96">
        <f t="shared" si="48"/>
        <v>190.9214634617195</v>
      </c>
      <c r="G295" s="96">
        <f t="shared" si="49"/>
        <v>381.84292692343899</v>
      </c>
      <c r="H295" s="42">
        <f t="shared" si="50"/>
        <v>322.4854701380068</v>
      </c>
      <c r="I295" s="42">
        <f t="shared" si="51"/>
        <v>3052.247291038876</v>
      </c>
      <c r="J295" s="42">
        <f t="shared" si="52"/>
        <v>3436.5863423109499</v>
      </c>
      <c r="K295" s="43">
        <f t="shared" si="55"/>
        <v>112855.74378452591</v>
      </c>
    </row>
    <row r="296" spans="1:11">
      <c r="A296" s="95">
        <f t="shared" si="45"/>
        <v>261</v>
      </c>
      <c r="B296" s="42">
        <f t="shared" si="46"/>
        <v>953384.00067632878</v>
      </c>
      <c r="C296" s="42">
        <f t="shared" si="53"/>
        <v>620.90975371597938</v>
      </c>
      <c r="D296" s="42">
        <f t="shared" si="54"/>
        <v>1815.4478018862396</v>
      </c>
      <c r="E296" s="42">
        <f t="shared" si="47"/>
        <v>989.80897080183638</v>
      </c>
      <c r="F296" s="96">
        <f t="shared" si="48"/>
        <v>191.39876712037378</v>
      </c>
      <c r="G296" s="96">
        <f t="shared" si="49"/>
        <v>382.79753424074755</v>
      </c>
      <c r="H296" s="42">
        <f t="shared" si="50"/>
        <v>322.14374490356317</v>
      </c>
      <c r="I296" s="42">
        <f t="shared" si="51"/>
        <v>3057.3093291456344</v>
      </c>
      <c r="J296" s="42">
        <f t="shared" si="52"/>
        <v>3445.1778081667271</v>
      </c>
      <c r="K296" s="43">
        <f t="shared" si="55"/>
        <v>113608.11540975608</v>
      </c>
    </row>
    <row r="297" spans="1:11">
      <c r="A297" s="95">
        <f t="shared" si="45"/>
        <v>262</v>
      </c>
      <c r="B297" s="42">
        <f t="shared" si="46"/>
        <v>956561.94734524994</v>
      </c>
      <c r="C297" s="42">
        <f t="shared" si="53"/>
        <v>615.89190469712435</v>
      </c>
      <c r="D297" s="42">
        <f t="shared" si="54"/>
        <v>1815.4478018862396</v>
      </c>
      <c r="E297" s="42">
        <f t="shared" si="47"/>
        <v>993.10833403784261</v>
      </c>
      <c r="F297" s="96">
        <f t="shared" si="48"/>
        <v>191.8772640381747</v>
      </c>
      <c r="G297" s="96">
        <f t="shared" si="49"/>
        <v>383.7545280763494</v>
      </c>
      <c r="H297" s="42">
        <f t="shared" si="50"/>
        <v>321.80004774699341</v>
      </c>
      <c r="I297" s="42">
        <f t="shared" si="51"/>
        <v>3062.3878802916133</v>
      </c>
      <c r="J297" s="42">
        <f t="shared" si="52"/>
        <v>3453.7907526871436</v>
      </c>
      <c r="K297" s="43">
        <f t="shared" si="55"/>
        <v>114365.50284582112</v>
      </c>
    </row>
    <row r="298" spans="1:11">
      <c r="A298" s="95">
        <f t="shared" si="45"/>
        <v>263</v>
      </c>
      <c r="B298" s="42">
        <f t="shared" si="46"/>
        <v>959750.4871697342</v>
      </c>
      <c r="C298" s="42">
        <f t="shared" si="53"/>
        <v>610.85314797402361</v>
      </c>
      <c r="D298" s="42">
        <f t="shared" si="54"/>
        <v>1815.4478018862396</v>
      </c>
      <c r="E298" s="42">
        <f t="shared" si="47"/>
        <v>996.41869515130202</v>
      </c>
      <c r="F298" s="96">
        <f t="shared" si="48"/>
        <v>192.35695719827012</v>
      </c>
      <c r="G298" s="96">
        <f t="shared" si="49"/>
        <v>384.71391439654025</v>
      </c>
      <c r="H298" s="42">
        <f t="shared" si="50"/>
        <v>321.45436862506517</v>
      </c>
      <c r="I298" s="42">
        <f t="shared" si="51"/>
        <v>3067.483000007287</v>
      </c>
      <c r="J298" s="42">
        <f t="shared" si="52"/>
        <v>3462.4252295688611</v>
      </c>
      <c r="K298" s="43">
        <f t="shared" si="55"/>
        <v>115127.93953145991</v>
      </c>
    </row>
    <row r="299" spans="1:11" ht="13.5" thickBot="1">
      <c r="A299" s="80">
        <f t="shared" si="45"/>
        <v>264</v>
      </c>
      <c r="B299" s="37">
        <f t="shared" si="46"/>
        <v>962949.65546030004</v>
      </c>
      <c r="C299" s="37">
        <f t="shared" si="53"/>
        <v>605.79339643124331</v>
      </c>
      <c r="D299" s="37">
        <f t="shared" si="54"/>
        <v>1815.4478018862396</v>
      </c>
      <c r="E299" s="37">
        <f t="shared" si="47"/>
        <v>999.74009080180656</v>
      </c>
      <c r="F299" s="97">
        <f t="shared" si="48"/>
        <v>192.83784959126578</v>
      </c>
      <c r="G299" s="97">
        <f t="shared" si="49"/>
        <v>385.67569918253156</v>
      </c>
      <c r="H299" s="37">
        <f t="shared" si="50"/>
        <v>321.10669744661004</v>
      </c>
      <c r="I299" s="37">
        <f t="shared" si="51"/>
        <v>3072.5947440152331</v>
      </c>
      <c r="J299" s="37">
        <f t="shared" si="52"/>
        <v>3471.081292642783</v>
      </c>
      <c r="K299" s="38">
        <f t="shared" si="55"/>
        <v>115895.4591283363</v>
      </c>
    </row>
    <row r="300" spans="1:11">
      <c r="A300" s="94">
        <f t="shared" si="45"/>
        <v>265</v>
      </c>
      <c r="B300" s="32">
        <f t="shared" si="46"/>
        <v>966159.48764516774</v>
      </c>
      <c r="C300" s="32">
        <f t="shared" si="53"/>
        <v>600.71256259036818</v>
      </c>
      <c r="D300" s="32">
        <f t="shared" si="54"/>
        <v>1815.4478018862396</v>
      </c>
      <c r="E300" s="32">
        <f t="shared" si="47"/>
        <v>1003.072557771146</v>
      </c>
      <c r="F300" s="98">
        <f t="shared" si="48"/>
        <v>193.31994421524394</v>
      </c>
      <c r="G300" s="98">
        <f t="shared" si="49"/>
        <v>386.63988843048787</v>
      </c>
      <c r="H300" s="32">
        <f t="shared" si="50"/>
        <v>320.75702407230284</v>
      </c>
      <c r="I300" s="32">
        <f t="shared" si="51"/>
        <v>3077.7231682308143</v>
      </c>
      <c r="J300" s="32">
        <f t="shared" si="52"/>
        <v>3479.7589958743897</v>
      </c>
      <c r="K300" s="33">
        <f t="shared" si="55"/>
        <v>116668.0955225252</v>
      </c>
    </row>
    <row r="301" spans="1:11">
      <c r="A301" s="95">
        <f t="shared" si="45"/>
        <v>266</v>
      </c>
      <c r="B301" s="42">
        <f t="shared" si="46"/>
        <v>969380.01927065174</v>
      </c>
      <c r="C301" s="42">
        <f t="shared" si="53"/>
        <v>595.61055860848933</v>
      </c>
      <c r="D301" s="42">
        <f t="shared" si="54"/>
        <v>1815.4478018862396</v>
      </c>
      <c r="E301" s="42">
        <f t="shared" si="47"/>
        <v>1006.4161329637164</v>
      </c>
      <c r="F301" s="96">
        <f t="shared" si="48"/>
        <v>193.80324407578203</v>
      </c>
      <c r="G301" s="96">
        <f t="shared" si="49"/>
        <v>387.60648815156406</v>
      </c>
      <c r="H301" s="42">
        <f t="shared" si="50"/>
        <v>320.40533831444122</v>
      </c>
      <c r="I301" s="42">
        <f t="shared" si="51"/>
        <v>3082.868328762861</v>
      </c>
      <c r="J301" s="42">
        <f t="shared" si="52"/>
        <v>3488.4583933640756</v>
      </c>
      <c r="K301" s="43">
        <f t="shared" si="55"/>
        <v>117445.88282600869</v>
      </c>
    </row>
    <row r="302" spans="1:11">
      <c r="A302" s="95">
        <f t="shared" si="45"/>
        <v>267</v>
      </c>
      <c r="B302" s="42">
        <f t="shared" si="46"/>
        <v>972611.28600155399</v>
      </c>
      <c r="C302" s="42">
        <f t="shared" si="53"/>
        <v>590.48729627668604</v>
      </c>
      <c r="D302" s="42">
        <f t="shared" si="54"/>
        <v>1815.4478018862396</v>
      </c>
      <c r="E302" s="42">
        <f t="shared" si="47"/>
        <v>1009.7708534069289</v>
      </c>
      <c r="F302" s="96">
        <f t="shared" si="48"/>
        <v>194.28775218597147</v>
      </c>
      <c r="G302" s="96">
        <f t="shared" si="49"/>
        <v>388.57550437194294</v>
      </c>
      <c r="H302" s="42">
        <f t="shared" si="50"/>
        <v>320.05162993672303</v>
      </c>
      <c r="I302" s="42">
        <f t="shared" si="51"/>
        <v>3088.0302819143594</v>
      </c>
      <c r="J302" s="42">
        <f t="shared" si="52"/>
        <v>3497.1795393474858</v>
      </c>
      <c r="K302" s="43">
        <f t="shared" si="55"/>
        <v>118228.85537818207</v>
      </c>
    </row>
    <row r="303" spans="1:11">
      <c r="A303" s="95">
        <f t="shared" si="45"/>
        <v>268</v>
      </c>
      <c r="B303" s="42">
        <f t="shared" si="46"/>
        <v>975853.32362155919</v>
      </c>
      <c r="C303" s="42">
        <f t="shared" si="53"/>
        <v>585.34268701850056</v>
      </c>
      <c r="D303" s="42">
        <f t="shared" si="54"/>
        <v>1815.4478018862396</v>
      </c>
      <c r="E303" s="42">
        <f t="shared" si="47"/>
        <v>1013.1367562516189</v>
      </c>
      <c r="F303" s="96">
        <f t="shared" si="48"/>
        <v>194.7734715664364</v>
      </c>
      <c r="G303" s="96">
        <f t="shared" si="49"/>
        <v>389.5469431328728</v>
      </c>
      <c r="H303" s="42">
        <f t="shared" si="50"/>
        <v>319.69588865402392</v>
      </c>
      <c r="I303" s="42">
        <f t="shared" si="51"/>
        <v>3093.2090841831441</v>
      </c>
      <c r="J303" s="42">
        <f t="shared" si="52"/>
        <v>3505.9224881958544</v>
      </c>
      <c r="K303" s="43">
        <f t="shared" si="55"/>
        <v>119017.04774736994</v>
      </c>
    </row>
    <row r="304" spans="1:11">
      <c r="A304" s="95">
        <f t="shared" si="45"/>
        <v>269</v>
      </c>
      <c r="B304" s="42">
        <f t="shared" si="46"/>
        <v>979106.16803363117</v>
      </c>
      <c r="C304" s="42">
        <f t="shared" si="53"/>
        <v>580.17664188840536</v>
      </c>
      <c r="D304" s="42">
        <f t="shared" si="54"/>
        <v>1815.4478018862396</v>
      </c>
      <c r="E304" s="42">
        <f t="shared" si="47"/>
        <v>1016.5138787724576</v>
      </c>
      <c r="F304" s="96">
        <f t="shared" si="48"/>
        <v>195.26040524535247</v>
      </c>
      <c r="G304" s="96">
        <f t="shared" si="49"/>
        <v>390.52081049070495</v>
      </c>
      <c r="H304" s="42">
        <f t="shared" si="50"/>
        <v>319.33810413217265</v>
      </c>
      <c r="I304" s="42">
        <f t="shared" si="51"/>
        <v>3098.4047922625823</v>
      </c>
      <c r="J304" s="42">
        <f t="shared" si="52"/>
        <v>3514.6872944163438</v>
      </c>
      <c r="K304" s="43">
        <f t="shared" si="55"/>
        <v>119810.4947323524</v>
      </c>
    </row>
    <row r="305" spans="1:11">
      <c r="A305" s="95">
        <f t="shared" si="45"/>
        <v>270</v>
      </c>
      <c r="B305" s="42">
        <f t="shared" si="46"/>
        <v>982369.85526041</v>
      </c>
      <c r="C305" s="42">
        <f t="shared" si="53"/>
        <v>574.98907157026838</v>
      </c>
      <c r="D305" s="42">
        <f t="shared" si="54"/>
        <v>1815.4478018862396</v>
      </c>
      <c r="E305" s="42">
        <f t="shared" si="47"/>
        <v>1019.9022583683659</v>
      </c>
      <c r="F305" s="96">
        <f t="shared" si="48"/>
        <v>195.74855625846584</v>
      </c>
      <c r="G305" s="96">
        <f t="shared" si="49"/>
        <v>391.49711251693168</v>
      </c>
      <c r="H305" s="42">
        <f t="shared" si="50"/>
        <v>318.9782659877269</v>
      </c>
      <c r="I305" s="42">
        <f t="shared" si="51"/>
        <v>3103.6174630422761</v>
      </c>
      <c r="J305" s="42">
        <f t="shared" si="52"/>
        <v>3523.4740126523843</v>
      </c>
      <c r="K305" s="43">
        <f t="shared" si="55"/>
        <v>120609.2313639014</v>
      </c>
    </row>
    <row r="306" spans="1:11">
      <c r="A306" s="95">
        <f t="shared" si="45"/>
        <v>271</v>
      </c>
      <c r="B306" s="42">
        <f t="shared" si="46"/>
        <v>985644.42144461139</v>
      </c>
      <c r="C306" s="42">
        <f t="shared" si="53"/>
        <v>569.7798863758062</v>
      </c>
      <c r="D306" s="42">
        <f t="shared" si="54"/>
        <v>1815.4478018862396</v>
      </c>
      <c r="E306" s="42">
        <f t="shared" si="47"/>
        <v>1023.3019325629272</v>
      </c>
      <c r="F306" s="96">
        <f t="shared" si="48"/>
        <v>196.23792764911198</v>
      </c>
      <c r="G306" s="96">
        <f t="shared" si="49"/>
        <v>392.47585529822396</v>
      </c>
      <c r="H306" s="42">
        <f t="shared" si="50"/>
        <v>318.61636378774665</v>
      </c>
      <c r="I306" s="42">
        <f t="shared" si="51"/>
        <v>3108.8471536087559</v>
      </c>
      <c r="J306" s="42">
        <f t="shared" si="52"/>
        <v>3532.2826976840151</v>
      </c>
      <c r="K306" s="43">
        <f t="shared" si="55"/>
        <v>121413.29290632741</v>
      </c>
    </row>
    <row r="307" spans="1:11">
      <c r="A307" s="95">
        <f t="shared" si="45"/>
        <v>272</v>
      </c>
      <c r="B307" s="42">
        <f t="shared" si="46"/>
        <v>988929.90284942684</v>
      </c>
      <c r="C307" s="42">
        <f t="shared" si="53"/>
        <v>564.54899624303312</v>
      </c>
      <c r="D307" s="42">
        <f t="shared" si="54"/>
        <v>1815.4478018862396</v>
      </c>
      <c r="E307" s="42">
        <f t="shared" si="47"/>
        <v>1026.7129390048037</v>
      </c>
      <c r="F307" s="96">
        <f t="shared" si="48"/>
        <v>196.72852246823476</v>
      </c>
      <c r="G307" s="96">
        <f t="shared" si="49"/>
        <v>393.45704493646952</v>
      </c>
      <c r="H307" s="42">
        <f t="shared" si="50"/>
        <v>318.2523870495674</v>
      </c>
      <c r="I307" s="42">
        <f t="shared" si="51"/>
        <v>3114.0939212461799</v>
      </c>
      <c r="J307" s="42">
        <f t="shared" si="52"/>
        <v>3541.1134044282248</v>
      </c>
      <c r="K307" s="43">
        <f t="shared" si="55"/>
        <v>122222.71485903625</v>
      </c>
    </row>
    <row r="308" spans="1:11">
      <c r="A308" s="95">
        <f t="shared" si="45"/>
        <v>273</v>
      </c>
      <c r="B308" s="42">
        <f t="shared" si="46"/>
        <v>992226.33585892501</v>
      </c>
      <c r="C308" s="42">
        <f t="shared" si="53"/>
        <v>559.29631073470728</v>
      </c>
      <c r="D308" s="42">
        <f t="shared" si="54"/>
        <v>1815.4478018862396</v>
      </c>
      <c r="E308" s="42">
        <f t="shared" si="47"/>
        <v>1030.1353154681531</v>
      </c>
      <c r="F308" s="96">
        <f t="shared" si="48"/>
        <v>197.22034377440534</v>
      </c>
      <c r="G308" s="96">
        <f t="shared" si="49"/>
        <v>394.44068754881067</v>
      </c>
      <c r="H308" s="42">
        <f t="shared" si="50"/>
        <v>317.88632524057209</v>
      </c>
      <c r="I308" s="42">
        <f t="shared" si="51"/>
        <v>3119.3578234370366</v>
      </c>
      <c r="J308" s="42">
        <f t="shared" si="52"/>
        <v>3549.9661879392952</v>
      </c>
      <c r="K308" s="43">
        <f t="shared" si="55"/>
        <v>123037.53295809648</v>
      </c>
    </row>
    <row r="309" spans="1:11">
      <c r="A309" s="95">
        <f t="shared" si="45"/>
        <v>274</v>
      </c>
      <c r="B309" s="42">
        <f t="shared" si="46"/>
        <v>995533.75697845488</v>
      </c>
      <c r="C309" s="42">
        <f t="shared" si="53"/>
        <v>554.02173903676317</v>
      </c>
      <c r="D309" s="42">
        <f t="shared" si="54"/>
        <v>1815.4478018862396</v>
      </c>
      <c r="E309" s="42">
        <f t="shared" si="47"/>
        <v>1033.569099853047</v>
      </c>
      <c r="F309" s="96">
        <f t="shared" si="48"/>
        <v>197.71339463384135</v>
      </c>
      <c r="G309" s="96">
        <f t="shared" si="49"/>
        <v>395.42678926768269</v>
      </c>
      <c r="H309" s="42">
        <f t="shared" si="50"/>
        <v>317.51816777796205</v>
      </c>
      <c r="I309" s="42">
        <f t="shared" si="51"/>
        <v>3124.6389178628483</v>
      </c>
      <c r="J309" s="42">
        <f t="shared" si="52"/>
        <v>3558.8411034091432</v>
      </c>
      <c r="K309" s="43">
        <f t="shared" si="55"/>
        <v>123857.78317781711</v>
      </c>
    </row>
    <row r="310" spans="1:11">
      <c r="A310" s="95">
        <f t="shared" si="45"/>
        <v>275</v>
      </c>
      <c r="B310" s="42">
        <f t="shared" si="46"/>
        <v>998852.20283504983</v>
      </c>
      <c r="C310" s="42">
        <f t="shared" si="53"/>
        <v>548.72518995674432</v>
      </c>
      <c r="D310" s="42">
        <f t="shared" si="54"/>
        <v>1815.4478018862396</v>
      </c>
      <c r="E310" s="42">
        <f t="shared" si="47"/>
        <v>1037.0143301858905</v>
      </c>
      <c r="F310" s="96">
        <f t="shared" si="48"/>
        <v>198.20767812042595</v>
      </c>
      <c r="G310" s="96">
        <f t="shared" si="49"/>
        <v>396.41535624085191</v>
      </c>
      <c r="H310" s="42">
        <f t="shared" si="50"/>
        <v>317.14790402852697</v>
      </c>
      <c r="I310" s="42">
        <f t="shared" si="51"/>
        <v>3129.9372624048806</v>
      </c>
      <c r="J310" s="42">
        <f t="shared" si="52"/>
        <v>3567.7382061676658</v>
      </c>
      <c r="K310" s="43">
        <f t="shared" si="55"/>
        <v>124683.50173233588</v>
      </c>
    </row>
    <row r="311" spans="1:11" ht="13.5" thickBot="1">
      <c r="A311" s="80">
        <f t="shared" si="45"/>
        <v>276</v>
      </c>
      <c r="B311" s="37">
        <f t="shared" si="46"/>
        <v>1002181.7101778334</v>
      </c>
      <c r="C311" s="37">
        <f t="shared" si="53"/>
        <v>543.40657192222557</v>
      </c>
      <c r="D311" s="37">
        <f t="shared" si="54"/>
        <v>1815.4478018862396</v>
      </c>
      <c r="E311" s="37">
        <f t="shared" si="47"/>
        <v>1040.4710446198435</v>
      </c>
      <c r="F311" s="97">
        <f t="shared" si="48"/>
        <v>198.70319731572701</v>
      </c>
      <c r="G311" s="97">
        <f t="shared" si="49"/>
        <v>397.40639463145402</v>
      </c>
      <c r="H311" s="37">
        <f t="shared" si="50"/>
        <v>316.77552330841382</v>
      </c>
      <c r="I311" s="37">
        <f t="shared" si="51"/>
        <v>3135.2529151448502</v>
      </c>
      <c r="J311" s="37">
        <f t="shared" si="52"/>
        <v>3576.6575516830849</v>
      </c>
      <c r="K311" s="38">
        <f t="shared" si="55"/>
        <v>125514.72507721811</v>
      </c>
    </row>
    <row r="312" spans="1:11">
      <c r="A312" s="94">
        <f t="shared" si="45"/>
        <v>277</v>
      </c>
      <c r="B312" s="32">
        <f t="shared" si="46"/>
        <v>1005522.3158784263</v>
      </c>
      <c r="C312" s="32">
        <f t="shared" si="53"/>
        <v>538.06579297922963</v>
      </c>
      <c r="D312" s="32">
        <f t="shared" si="54"/>
        <v>1815.4478018862396</v>
      </c>
      <c r="E312" s="32">
        <f t="shared" si="47"/>
        <v>1043.9392814352432</v>
      </c>
      <c r="F312" s="98">
        <f t="shared" si="48"/>
        <v>199.1999553090163</v>
      </c>
      <c r="G312" s="98">
        <f t="shared" si="49"/>
        <v>398.39991061803261</v>
      </c>
      <c r="H312" s="32">
        <f t="shared" si="50"/>
        <v>316.40101488289457</v>
      </c>
      <c r="I312" s="32">
        <f t="shared" si="51"/>
        <v>3140.5859343656371</v>
      </c>
      <c r="J312" s="32">
        <f t="shared" si="52"/>
        <v>3585.5991955622926</v>
      </c>
      <c r="K312" s="33">
        <f t="shared" si="55"/>
        <v>126351.48991106622</v>
      </c>
    </row>
    <row r="313" spans="1:11">
      <c r="A313" s="95">
        <f t="shared" si="45"/>
        <v>278</v>
      </c>
      <c r="B313" s="42">
        <f t="shared" si="46"/>
        <v>1008874.0569313545</v>
      </c>
      <c r="C313" s="42">
        <f t="shared" si="53"/>
        <v>532.70276079063751</v>
      </c>
      <c r="D313" s="42">
        <f t="shared" si="54"/>
        <v>1815.4478018862396</v>
      </c>
      <c r="E313" s="42">
        <f t="shared" si="47"/>
        <v>1047.4190790400273</v>
      </c>
      <c r="F313" s="96">
        <f t="shared" si="48"/>
        <v>199.69795519728882</v>
      </c>
      <c r="G313" s="96">
        <f t="shared" si="49"/>
        <v>399.39591039457764</v>
      </c>
      <c r="H313" s="42">
        <f t="shared" si="50"/>
        <v>316.02436796613301</v>
      </c>
      <c r="I313" s="42">
        <f t="shared" si="51"/>
        <v>3145.9363785520009</v>
      </c>
      <c r="J313" s="42">
        <f t="shared" si="52"/>
        <v>3594.5631935511983</v>
      </c>
      <c r="K313" s="43">
        <f t="shared" si="55"/>
        <v>127193.83317713998</v>
      </c>
    </row>
    <row r="314" spans="1:11">
      <c r="A314" s="95">
        <f t="shared" si="45"/>
        <v>279</v>
      </c>
      <c r="B314" s="42">
        <f t="shared" si="46"/>
        <v>1012236.9704544591</v>
      </c>
      <c r="C314" s="42">
        <f t="shared" si="53"/>
        <v>527.31738263459351</v>
      </c>
      <c r="D314" s="42">
        <f t="shared" si="54"/>
        <v>1815.4478018862396</v>
      </c>
      <c r="E314" s="42">
        <f t="shared" si="47"/>
        <v>1050.9104759701611</v>
      </c>
      <c r="F314" s="96">
        <f t="shared" si="48"/>
        <v>200.19720008528202</v>
      </c>
      <c r="G314" s="96">
        <f t="shared" si="49"/>
        <v>400.39440017056404</v>
      </c>
      <c r="H314" s="42">
        <f t="shared" si="50"/>
        <v>315.64557172095095</v>
      </c>
      <c r="I314" s="42">
        <f t="shared" si="51"/>
        <v>3151.3043063912955</v>
      </c>
      <c r="J314" s="42">
        <f t="shared" si="52"/>
        <v>3603.5496015350759</v>
      </c>
      <c r="K314" s="43">
        <f t="shared" si="55"/>
        <v>128041.79206498757</v>
      </c>
    </row>
    <row r="315" spans="1:11">
      <c r="A315" s="95">
        <f t="shared" si="45"/>
        <v>280</v>
      </c>
      <c r="B315" s="42">
        <f t="shared" si="46"/>
        <v>1015611.0936893073</v>
      </c>
      <c r="C315" s="42">
        <f t="shared" si="53"/>
        <v>521.90956540289881</v>
      </c>
      <c r="D315" s="42">
        <f t="shared" si="54"/>
        <v>1815.4478018862396</v>
      </c>
      <c r="E315" s="42">
        <f t="shared" si="47"/>
        <v>1054.4135108900616</v>
      </c>
      <c r="F315" s="96">
        <f t="shared" si="48"/>
        <v>200.69769308549522</v>
      </c>
      <c r="G315" s="96">
        <f t="shared" si="49"/>
        <v>401.39538617099043</v>
      </c>
      <c r="H315" s="42">
        <f t="shared" si="50"/>
        <v>315.26461525859213</v>
      </c>
      <c r="I315" s="42">
        <f t="shared" si="51"/>
        <v>3156.6897767741948</v>
      </c>
      <c r="J315" s="42">
        <f t="shared" si="52"/>
        <v>3612.5584755389136</v>
      </c>
      <c r="K315" s="43">
        <f t="shared" si="55"/>
        <v>128895.40401208749</v>
      </c>
    </row>
    <row r="316" spans="1:11">
      <c r="A316" s="95">
        <f t="shared" si="45"/>
        <v>281</v>
      </c>
      <c r="B316" s="42">
        <f t="shared" si="46"/>
        <v>1018996.4640016051</v>
      </c>
      <c r="C316" s="42">
        <f t="shared" si="53"/>
        <v>516.47921559940573</v>
      </c>
      <c r="D316" s="42">
        <f t="shared" si="54"/>
        <v>1815.4478018862396</v>
      </c>
      <c r="E316" s="42">
        <f t="shared" si="47"/>
        <v>1057.9282225930285</v>
      </c>
      <c r="F316" s="96">
        <f t="shared" si="48"/>
        <v>201.19943731820894</v>
      </c>
      <c r="G316" s="96">
        <f t="shared" si="49"/>
        <v>402.39887463641787</v>
      </c>
      <c r="H316" s="42">
        <f t="shared" si="50"/>
        <v>314.88148763848687</v>
      </c>
      <c r="I316" s="42">
        <f t="shared" si="51"/>
        <v>3162.0928487954084</v>
      </c>
      <c r="J316" s="42">
        <f t="shared" si="52"/>
        <v>3621.5898717277605</v>
      </c>
      <c r="K316" s="43">
        <f t="shared" si="55"/>
        <v>129754.70670550139</v>
      </c>
    </row>
    <row r="317" spans="1:11">
      <c r="A317" s="95">
        <f t="shared" si="45"/>
        <v>282</v>
      </c>
      <c r="B317" s="42">
        <f t="shared" si="46"/>
        <v>1022393.1188816105</v>
      </c>
      <c r="C317" s="42">
        <f t="shared" si="53"/>
        <v>511.026239338398</v>
      </c>
      <c r="D317" s="42">
        <f t="shared" si="54"/>
        <v>1815.4478018862396</v>
      </c>
      <c r="E317" s="42">
        <f t="shared" si="47"/>
        <v>1061.454650001672</v>
      </c>
      <c r="F317" s="96">
        <f t="shared" si="48"/>
        <v>201.70243591150444</v>
      </c>
      <c r="G317" s="96">
        <f t="shared" si="49"/>
        <v>403.40487182300888</v>
      </c>
      <c r="H317" s="42">
        <f t="shared" si="50"/>
        <v>314.496177868014</v>
      </c>
      <c r="I317" s="42">
        <f t="shared" si="51"/>
        <v>3167.5135817544106</v>
      </c>
      <c r="J317" s="42">
        <f t="shared" si="52"/>
        <v>3630.6438464070798</v>
      </c>
      <c r="K317" s="43">
        <f t="shared" si="55"/>
        <v>130619.73808353806</v>
      </c>
    </row>
    <row r="318" spans="1:11">
      <c r="A318" s="95">
        <f t="shared" si="45"/>
        <v>283</v>
      </c>
      <c r="B318" s="42">
        <f t="shared" si="46"/>
        <v>1025801.0959445492</v>
      </c>
      <c r="C318" s="42">
        <f t="shared" si="53"/>
        <v>505.55054234296927</v>
      </c>
      <c r="D318" s="42">
        <f t="shared" si="54"/>
        <v>1815.4478018862396</v>
      </c>
      <c r="E318" s="42">
        <f t="shared" si="47"/>
        <v>1064.9928321683444</v>
      </c>
      <c r="F318" s="96">
        <f t="shared" si="48"/>
        <v>202.20669200128319</v>
      </c>
      <c r="G318" s="96">
        <f t="shared" si="49"/>
        <v>404.41338400256637</v>
      </c>
      <c r="H318" s="42">
        <f t="shared" si="50"/>
        <v>314.10867490226275</v>
      </c>
      <c r="I318" s="42">
        <f t="shared" si="51"/>
        <v>3172.9520351561705</v>
      </c>
      <c r="J318" s="42">
        <f t="shared" si="52"/>
        <v>3639.7204560230971</v>
      </c>
      <c r="K318" s="43">
        <f t="shared" si="55"/>
        <v>131490.53633742832</v>
      </c>
    </row>
    <row r="319" spans="1:11">
      <c r="A319" s="95">
        <f t="shared" si="45"/>
        <v>284</v>
      </c>
      <c r="B319" s="42">
        <f t="shared" si="46"/>
        <v>1029220.4329310311</v>
      </c>
      <c r="C319" s="42">
        <f t="shared" si="53"/>
        <v>500.05202994339334</v>
      </c>
      <c r="D319" s="42">
        <f t="shared" si="54"/>
        <v>1815.4478018862396</v>
      </c>
      <c r="E319" s="42">
        <f t="shared" si="47"/>
        <v>1068.5428082755723</v>
      </c>
      <c r="F319" s="96">
        <f t="shared" si="48"/>
        <v>202.71220873128638</v>
      </c>
      <c r="G319" s="96">
        <f t="shared" si="49"/>
        <v>405.42441746257276</v>
      </c>
      <c r="H319" s="42">
        <f t="shared" si="50"/>
        <v>313.71896764379312</v>
      </c>
      <c r="I319" s="42">
        <f t="shared" si="51"/>
        <v>3178.408268711878</v>
      </c>
      <c r="J319" s="42">
        <f t="shared" si="52"/>
        <v>3648.8197571631545</v>
      </c>
      <c r="K319" s="43">
        <f t="shared" si="55"/>
        <v>132367.13991301117</v>
      </c>
    </row>
    <row r="320" spans="1:11">
      <c r="A320" s="95">
        <f t="shared" si="45"/>
        <v>285</v>
      </c>
      <c r="B320" s="42">
        <f t="shared" si="46"/>
        <v>1032651.1677074679</v>
      </c>
      <c r="C320" s="42">
        <f t="shared" si="53"/>
        <v>494.53060707548525</v>
      </c>
      <c r="D320" s="42">
        <f t="shared" si="54"/>
        <v>1815.4478018862396</v>
      </c>
      <c r="E320" s="42">
        <f t="shared" si="47"/>
        <v>1072.1046176364907</v>
      </c>
      <c r="F320" s="96">
        <f t="shared" si="48"/>
        <v>203.21898925311459</v>
      </c>
      <c r="G320" s="96">
        <f t="shared" si="49"/>
        <v>406.43797850622917</v>
      </c>
      <c r="H320" s="42">
        <f t="shared" si="50"/>
        <v>313.32704494239522</v>
      </c>
      <c r="I320" s="42">
        <f t="shared" si="51"/>
        <v>3183.8823423396789</v>
      </c>
      <c r="J320" s="42">
        <f t="shared" si="52"/>
        <v>3657.9418065560621</v>
      </c>
      <c r="K320" s="43">
        <f t="shared" si="55"/>
        <v>133249.58751243123</v>
      </c>
    </row>
    <row r="321" spans="1:11">
      <c r="A321" s="95">
        <f t="shared" si="45"/>
        <v>286</v>
      </c>
      <c r="B321" s="42">
        <f t="shared" si="46"/>
        <v>1036093.3382664929</v>
      </c>
      <c r="C321" s="42">
        <f t="shared" si="53"/>
        <v>488.98617827896123</v>
      </c>
      <c r="D321" s="42">
        <f t="shared" si="54"/>
        <v>1815.4478018862396</v>
      </c>
      <c r="E321" s="42">
        <f t="shared" si="47"/>
        <v>1075.6782996952791</v>
      </c>
      <c r="F321" s="96">
        <f t="shared" si="48"/>
        <v>203.72703672624735</v>
      </c>
      <c r="G321" s="96">
        <f t="shared" si="49"/>
        <v>407.4540734524947</v>
      </c>
      <c r="H321" s="42">
        <f t="shared" si="50"/>
        <v>312.93289559484811</v>
      </c>
      <c r="I321" s="42">
        <f t="shared" si="51"/>
        <v>3189.3743161654129</v>
      </c>
      <c r="J321" s="42">
        <f t="shared" si="52"/>
        <v>3667.086661072452</v>
      </c>
      <c r="K321" s="43">
        <f t="shared" si="55"/>
        <v>134137.91809584742</v>
      </c>
    </row>
    <row r="322" spans="1:11">
      <c r="A322" s="95">
        <f t="shared" si="45"/>
        <v>287</v>
      </c>
      <c r="B322" s="42">
        <f t="shared" si="46"/>
        <v>1039546.9827273813</v>
      </c>
      <c r="C322" s="42">
        <f t="shared" si="53"/>
        <v>483.41864769578478</v>
      </c>
      <c r="D322" s="42">
        <f t="shared" si="54"/>
        <v>1815.4478018862396</v>
      </c>
      <c r="E322" s="42">
        <f t="shared" si="47"/>
        <v>1079.2638940275967</v>
      </c>
      <c r="F322" s="96">
        <f t="shared" si="48"/>
        <v>204.23635431806295</v>
      </c>
      <c r="G322" s="96">
        <f t="shared" si="49"/>
        <v>408.4727086361259</v>
      </c>
      <c r="H322" s="42">
        <f t="shared" si="50"/>
        <v>312.53650834467635</v>
      </c>
      <c r="I322" s="42">
        <f t="shared" si="51"/>
        <v>3194.8842505233492</v>
      </c>
      <c r="J322" s="42">
        <f t="shared" si="52"/>
        <v>3676.2543777251331</v>
      </c>
      <c r="K322" s="43">
        <f t="shared" si="55"/>
        <v>135032.17088315307</v>
      </c>
    </row>
    <row r="323" spans="1:11" ht="13.5" thickBot="1">
      <c r="A323" s="80">
        <f t="shared" si="45"/>
        <v>288</v>
      </c>
      <c r="B323" s="37">
        <f t="shared" si="46"/>
        <v>1043012.1393364726</v>
      </c>
      <c r="C323" s="37">
        <f t="shared" si="53"/>
        <v>477.82791906851162</v>
      </c>
      <c r="D323" s="37">
        <f t="shared" si="54"/>
        <v>1815.4478018862396</v>
      </c>
      <c r="E323" s="37">
        <f t="shared" si="47"/>
        <v>1082.8614403410222</v>
      </c>
      <c r="F323" s="97">
        <f t="shared" si="48"/>
        <v>204.7469452038581</v>
      </c>
      <c r="G323" s="97">
        <f t="shared" si="49"/>
        <v>409.49389040771621</v>
      </c>
      <c r="H323" s="37">
        <f t="shared" si="50"/>
        <v>312.13787188190679</v>
      </c>
      <c r="I323" s="37">
        <f t="shared" si="51"/>
        <v>3200.4122059569295</v>
      </c>
      <c r="J323" s="37">
        <f t="shared" si="52"/>
        <v>3685.4450136694459</v>
      </c>
      <c r="K323" s="38">
        <f t="shared" si="55"/>
        <v>135932.3853557074</v>
      </c>
    </row>
    <row r="324" spans="1:11">
      <c r="A324" s="94">
        <f t="shared" si="45"/>
        <v>289</v>
      </c>
      <c r="B324" s="32">
        <f t="shared" si="46"/>
        <v>1046488.8464675943</v>
      </c>
      <c r="C324" s="32">
        <f t="shared" si="53"/>
        <v>472.21389573862507</v>
      </c>
      <c r="D324" s="32">
        <f t="shared" si="54"/>
        <v>1815.4478018862396</v>
      </c>
      <c r="E324" s="32">
        <f t="shared" si="47"/>
        <v>1086.4709784754923</v>
      </c>
      <c r="F324" s="98">
        <f t="shared" si="48"/>
        <v>205.25881256686773</v>
      </c>
      <c r="G324" s="98">
        <f t="shared" si="49"/>
        <v>410.51762513373546</v>
      </c>
      <c r="H324" s="32">
        <f t="shared" si="50"/>
        <v>311.73697484282349</v>
      </c>
      <c r="I324" s="32">
        <f t="shared" si="51"/>
        <v>3205.9582432195111</v>
      </c>
      <c r="J324" s="32">
        <f t="shared" si="52"/>
        <v>3694.6586262036194</v>
      </c>
      <c r="K324" s="33">
        <f t="shared" si="55"/>
        <v>136838.60125807876</v>
      </c>
    </row>
    <row r="325" spans="1:11">
      <c r="A325" s="95">
        <f t="shared" si="45"/>
        <v>290</v>
      </c>
      <c r="B325" s="42">
        <f t="shared" si="46"/>
        <v>1049977.1426224862</v>
      </c>
      <c r="C325" s="42">
        <f t="shared" si="53"/>
        <v>466.5764806448642</v>
      </c>
      <c r="D325" s="42">
        <f t="shared" si="54"/>
        <v>1815.4478018862396</v>
      </c>
      <c r="E325" s="42">
        <f t="shared" si="47"/>
        <v>1090.0925484037441</v>
      </c>
      <c r="F325" s="96">
        <f t="shared" si="48"/>
        <v>205.77195959828489</v>
      </c>
      <c r="G325" s="96">
        <f t="shared" si="49"/>
        <v>411.54391919656979</v>
      </c>
      <c r="H325" s="42">
        <f t="shared" si="50"/>
        <v>311.3338058097217</v>
      </c>
      <c r="I325" s="42">
        <f t="shared" si="51"/>
        <v>3211.5224232751166</v>
      </c>
      <c r="J325" s="42">
        <f t="shared" si="52"/>
        <v>3703.895272769128</v>
      </c>
      <c r="K325" s="43">
        <f t="shared" si="55"/>
        <v>137750.85859979928</v>
      </c>
    </row>
    <row r="326" spans="1:11">
      <c r="A326" s="95">
        <f t="shared" si="45"/>
        <v>291</v>
      </c>
      <c r="B326" s="42">
        <f t="shared" si="46"/>
        <v>1053477.0664312278</v>
      </c>
      <c r="C326" s="42">
        <f t="shared" si="53"/>
        <v>460.91557632154581</v>
      </c>
      <c r="D326" s="42">
        <f t="shared" si="54"/>
        <v>1815.4478018862396</v>
      </c>
      <c r="E326" s="42">
        <f t="shared" si="47"/>
        <v>1093.7261902317566</v>
      </c>
      <c r="F326" s="96">
        <f t="shared" si="48"/>
        <v>206.2863894972806</v>
      </c>
      <c r="G326" s="96">
        <f t="shared" si="49"/>
        <v>412.57277899456119</v>
      </c>
      <c r="H326" s="42">
        <f t="shared" si="50"/>
        <v>310.9283533106605</v>
      </c>
      <c r="I326" s="42">
        <f t="shared" si="51"/>
        <v>3217.1048072991775</v>
      </c>
      <c r="J326" s="42">
        <f t="shared" si="52"/>
        <v>3713.1550109510508</v>
      </c>
      <c r="K326" s="43">
        <f t="shared" si="55"/>
        <v>138669.19765713127</v>
      </c>
    </row>
    <row r="327" spans="1:11">
      <c r="A327" s="95">
        <f t="shared" si="45"/>
        <v>292</v>
      </c>
      <c r="B327" s="42">
        <f t="shared" si="46"/>
        <v>1056988.6566526652</v>
      </c>
      <c r="C327" s="42">
        <f t="shared" si="53"/>
        <v>455.23108489688047</v>
      </c>
      <c r="D327" s="42">
        <f t="shared" si="54"/>
        <v>1815.4478018862396</v>
      </c>
      <c r="E327" s="42">
        <f t="shared" si="47"/>
        <v>1097.3719441991957</v>
      </c>
      <c r="F327" s="96">
        <f t="shared" si="48"/>
        <v>206.80210547102379</v>
      </c>
      <c r="G327" s="96">
        <f t="shared" si="49"/>
        <v>413.60421094204759</v>
      </c>
      <c r="H327" s="42">
        <f t="shared" si="50"/>
        <v>310.52060581921523</v>
      </c>
      <c r="I327" s="42">
        <f t="shared" si="51"/>
        <v>3222.7054566792917</v>
      </c>
      <c r="J327" s="42">
        <f t="shared" si="52"/>
        <v>3722.4378984784285</v>
      </c>
      <c r="K327" s="43">
        <f t="shared" si="55"/>
        <v>139593.65897484546</v>
      </c>
    </row>
    <row r="328" spans="1:11">
      <c r="A328" s="95">
        <f t="shared" si="45"/>
        <v>293</v>
      </c>
      <c r="B328" s="42">
        <f t="shared" si="46"/>
        <v>1060511.952174841</v>
      </c>
      <c r="C328" s="42">
        <f t="shared" si="53"/>
        <v>449.52290809127908</v>
      </c>
      <c r="D328" s="42">
        <f t="shared" si="54"/>
        <v>1815.4478018862396</v>
      </c>
      <c r="E328" s="42">
        <f t="shared" si="47"/>
        <v>1101.0298506798597</v>
      </c>
      <c r="F328" s="96">
        <f t="shared" si="48"/>
        <v>207.31911073470135</v>
      </c>
      <c r="G328" s="96">
        <f t="shared" si="49"/>
        <v>414.63822146940271</v>
      </c>
      <c r="H328" s="42">
        <f t="shared" si="50"/>
        <v>310.1105517542278</v>
      </c>
      <c r="I328" s="42">
        <f t="shared" si="51"/>
        <v>3228.3244330159755</v>
      </c>
      <c r="J328" s="42">
        <f t="shared" si="52"/>
        <v>3731.7439932246243</v>
      </c>
      <c r="K328" s="43">
        <f t="shared" si="55"/>
        <v>140524.28336801109</v>
      </c>
    </row>
    <row r="329" spans="1:11">
      <c r="A329" s="95">
        <f t="shared" si="45"/>
        <v>294</v>
      </c>
      <c r="B329" s="42">
        <f t="shared" si="46"/>
        <v>1064046.992015424</v>
      </c>
      <c r="C329" s="42">
        <f t="shared" si="53"/>
        <v>443.79094721565389</v>
      </c>
      <c r="D329" s="42">
        <f t="shared" si="54"/>
        <v>1815.4478018862396</v>
      </c>
      <c r="E329" s="42">
        <f t="shared" si="47"/>
        <v>1104.699950182126</v>
      </c>
      <c r="F329" s="96">
        <f t="shared" si="48"/>
        <v>207.83740851153809</v>
      </c>
      <c r="G329" s="96">
        <f t="shared" si="49"/>
        <v>415.67481702307617</v>
      </c>
      <c r="H329" s="42">
        <f t="shared" si="50"/>
        <v>309.69817947955602</v>
      </c>
      <c r="I329" s="42">
        <f t="shared" si="51"/>
        <v>3233.9617981234237</v>
      </c>
      <c r="J329" s="42">
        <f t="shared" si="52"/>
        <v>3741.0733532076856</v>
      </c>
      <c r="K329" s="43">
        <f t="shared" si="55"/>
        <v>141461.11192379781</v>
      </c>
    </row>
    <row r="330" spans="1:11">
      <c r="A330" s="95">
        <f t="shared" si="45"/>
        <v>295</v>
      </c>
      <c r="B330" s="42">
        <f t="shared" si="46"/>
        <v>1067593.8153221421</v>
      </c>
      <c r="C330" s="42">
        <f t="shared" si="53"/>
        <v>438.03510316971392</v>
      </c>
      <c r="D330" s="42">
        <f t="shared" si="54"/>
        <v>1815.4478018862396</v>
      </c>
      <c r="E330" s="42">
        <f t="shared" si="47"/>
        <v>1108.3822833494</v>
      </c>
      <c r="F330" s="96">
        <f t="shared" si="48"/>
        <v>208.35700203281692</v>
      </c>
      <c r="G330" s="96">
        <f t="shared" si="49"/>
        <v>416.71400406563384</v>
      </c>
      <c r="H330" s="42">
        <f t="shared" si="50"/>
        <v>309.28347730382279</v>
      </c>
      <c r="I330" s="42">
        <f t="shared" si="51"/>
        <v>3239.6176140302678</v>
      </c>
      <c r="J330" s="42">
        <f t="shared" si="52"/>
        <v>3750.4260365907048</v>
      </c>
      <c r="K330" s="43">
        <f t="shared" si="55"/>
        <v>142404.1860032898</v>
      </c>
    </row>
    <row r="331" spans="1:11">
      <c r="A331" s="95">
        <f t="shared" si="45"/>
        <v>296</v>
      </c>
      <c r="B331" s="42">
        <f t="shared" si="46"/>
        <v>1071152.461373216</v>
      </c>
      <c r="C331" s="42">
        <f t="shared" si="53"/>
        <v>432.25527644024896</v>
      </c>
      <c r="D331" s="42">
        <f t="shared" si="54"/>
        <v>1815.4478018862396</v>
      </c>
      <c r="E331" s="42">
        <f t="shared" si="47"/>
        <v>1112.0768909605647</v>
      </c>
      <c r="F331" s="96">
        <f t="shared" si="48"/>
        <v>208.87789453789895</v>
      </c>
      <c r="G331" s="96">
        <f t="shared" si="49"/>
        <v>417.75578907579791</v>
      </c>
      <c r="H331" s="42">
        <f t="shared" si="50"/>
        <v>308.86643348016275</v>
      </c>
      <c r="I331" s="42">
        <f t="shared" si="51"/>
        <v>3245.2919429803383</v>
      </c>
      <c r="J331" s="42">
        <f t="shared" si="52"/>
        <v>3759.8021016821813</v>
      </c>
      <c r="K331" s="43">
        <f t="shared" si="55"/>
        <v>143353.54724331171</v>
      </c>
    </row>
    <row r="332" spans="1:11">
      <c r="A332" s="95">
        <f t="shared" si="45"/>
        <v>297</v>
      </c>
      <c r="B332" s="42">
        <f t="shared" si="46"/>
        <v>1074722.9695777935</v>
      </c>
      <c r="C332" s="42">
        <f t="shared" si="53"/>
        <v>426.45136709941153</v>
      </c>
      <c r="D332" s="42">
        <f t="shared" si="54"/>
        <v>1815.4478018862396</v>
      </c>
      <c r="E332" s="42">
        <f t="shared" si="47"/>
        <v>1115.7838139304333</v>
      </c>
      <c r="F332" s="96">
        <f t="shared" si="48"/>
        <v>209.4000892742437</v>
      </c>
      <c r="G332" s="96">
        <f t="shared" si="49"/>
        <v>418.80017854848739</v>
      </c>
      <c r="H332" s="42">
        <f t="shared" si="50"/>
        <v>308.44703620596897</v>
      </c>
      <c r="I332" s="42">
        <f t="shared" si="51"/>
        <v>3250.9848474334358</v>
      </c>
      <c r="J332" s="42">
        <f t="shared" si="52"/>
        <v>3769.2016069363867</v>
      </c>
      <c r="K332" s="43">
        <f t="shared" si="55"/>
        <v>144309.23755826711</v>
      </c>
    </row>
    <row r="333" spans="1:11">
      <c r="A333" s="95">
        <f t="shared" si="45"/>
        <v>298</v>
      </c>
      <c r="B333" s="42">
        <f t="shared" si="46"/>
        <v>1078305.3794763861</v>
      </c>
      <c r="C333" s="42">
        <f t="shared" si="53"/>
        <v>420.623274802987</v>
      </c>
      <c r="D333" s="42">
        <f t="shared" si="54"/>
        <v>1815.4478018862396</v>
      </c>
      <c r="E333" s="42">
        <f t="shared" si="47"/>
        <v>1119.5030933102016</v>
      </c>
      <c r="F333" s="96">
        <f t="shared" si="48"/>
        <v>209.9235894974293</v>
      </c>
      <c r="G333" s="96">
        <f t="shared" si="49"/>
        <v>419.84717899485861</v>
      </c>
      <c r="H333" s="42">
        <f t="shared" si="50"/>
        <v>308.02527362263777</v>
      </c>
      <c r="I333" s="42">
        <f t="shared" si="51"/>
        <v>3256.6963900660912</v>
      </c>
      <c r="J333" s="42">
        <f t="shared" si="52"/>
        <v>3778.6246109537274</v>
      </c>
      <c r="K333" s="43">
        <f t="shared" si="55"/>
        <v>145271.29914198889</v>
      </c>
    </row>
    <row r="334" spans="1:11">
      <c r="A334" s="95">
        <f t="shared" si="45"/>
        <v>299</v>
      </c>
      <c r="B334" s="42">
        <f t="shared" si="46"/>
        <v>1081899.7307413076</v>
      </c>
      <c r="C334" s="42">
        <f t="shared" si="53"/>
        <v>414.77089878866104</v>
      </c>
      <c r="D334" s="42">
        <f t="shared" si="54"/>
        <v>1815.4478018862396</v>
      </c>
      <c r="E334" s="42">
        <f t="shared" si="47"/>
        <v>1123.2347702879022</v>
      </c>
      <c r="F334" s="96">
        <f t="shared" si="48"/>
        <v>210.44839847117288</v>
      </c>
      <c r="G334" s="96">
        <f t="shared" si="49"/>
        <v>420.89679694234576</v>
      </c>
      <c r="H334" s="42">
        <f t="shared" si="50"/>
        <v>307.60113381531266</v>
      </c>
      <c r="I334" s="42">
        <f t="shared" si="51"/>
        <v>3262.4266337723475</v>
      </c>
      <c r="J334" s="42">
        <f t="shared" si="52"/>
        <v>3788.0711724811113</v>
      </c>
      <c r="K334" s="43">
        <f t="shared" si="55"/>
        <v>146239.77446960213</v>
      </c>
    </row>
    <row r="335" spans="1:11" ht="13.5" thickBot="1">
      <c r="A335" s="80">
        <f t="shared" si="45"/>
        <v>300</v>
      </c>
      <c r="B335" s="37">
        <f t="shared" si="46"/>
        <v>1085506.063177112</v>
      </c>
      <c r="C335" s="37">
        <f t="shared" si="53"/>
        <v>408.89413787427497</v>
      </c>
      <c r="D335" s="37">
        <f t="shared" si="54"/>
        <v>1815.4478018862396</v>
      </c>
      <c r="E335" s="37">
        <f t="shared" si="47"/>
        <v>1126.9788861888621</v>
      </c>
      <c r="F335" s="97">
        <f t="shared" si="48"/>
        <v>210.9745194673508</v>
      </c>
      <c r="G335" s="97">
        <f t="shared" si="49"/>
        <v>421.9490389347016</v>
      </c>
      <c r="H335" s="37">
        <f t="shared" si="50"/>
        <v>307.17460481262742</v>
      </c>
      <c r="I335" s="37">
        <f t="shared" si="51"/>
        <v>3268.1756416645271</v>
      </c>
      <c r="J335" s="37">
        <f t="shared" si="52"/>
        <v>3797.5413504123139</v>
      </c>
      <c r="K335" s="38">
        <f t="shared" si="55"/>
        <v>147214.70629939946</v>
      </c>
    </row>
    <row r="336" spans="1:11">
      <c r="A336" s="94">
        <f t="shared" si="45"/>
        <v>301</v>
      </c>
      <c r="B336" s="32">
        <f t="shared" si="46"/>
        <v>1089124.4167210357</v>
      </c>
      <c r="C336" s="32">
        <f t="shared" si="53"/>
        <v>402.99289045607907</v>
      </c>
      <c r="D336" s="32">
        <f t="shared" si="54"/>
        <v>1815.4478018862396</v>
      </c>
      <c r="E336" s="32">
        <f t="shared" si="47"/>
        <v>1130.7354824761585</v>
      </c>
      <c r="F336" s="98">
        <f t="shared" si="48"/>
        <v>211.50195576601917</v>
      </c>
      <c r="G336" s="98">
        <f t="shared" si="49"/>
        <v>423.00391153203833</v>
      </c>
      <c r="H336" s="32">
        <f t="shared" si="50"/>
        <v>306.74567458644754</v>
      </c>
      <c r="I336" s="32">
        <f t="shared" si="51"/>
        <v>3273.9434770740081</v>
      </c>
      <c r="J336" s="32">
        <f t="shared" si="52"/>
        <v>3807.0352037883445</v>
      </c>
      <c r="K336" s="33">
        <f t="shared" si="55"/>
        <v>148196.13767472879</v>
      </c>
    </row>
    <row r="337" spans="1:11">
      <c r="A337" s="95">
        <f t="shared" si="45"/>
        <v>302</v>
      </c>
      <c r="B337" s="42">
        <f t="shared" si="46"/>
        <v>1092754.8314434392</v>
      </c>
      <c r="C337" s="42">
        <f t="shared" si="53"/>
        <v>397.06705450697382</v>
      </c>
      <c r="D337" s="42">
        <f t="shared" si="54"/>
        <v>1815.4478018862396</v>
      </c>
      <c r="E337" s="42">
        <f t="shared" si="47"/>
        <v>1134.5046007510789</v>
      </c>
      <c r="F337" s="96">
        <f t="shared" si="48"/>
        <v>212.03071065543421</v>
      </c>
      <c r="G337" s="96">
        <f t="shared" si="49"/>
        <v>424.06142131086841</v>
      </c>
      <c r="H337" s="42">
        <f t="shared" si="50"/>
        <v>306.31433105161057</v>
      </c>
      <c r="I337" s="42">
        <f t="shared" si="51"/>
        <v>3279.7302035520102</v>
      </c>
      <c r="J337" s="42">
        <f t="shared" si="52"/>
        <v>3816.5527917978152</v>
      </c>
      <c r="K337" s="43">
        <f t="shared" si="55"/>
        <v>149184.11192589364</v>
      </c>
    </row>
    <row r="338" spans="1:11">
      <c r="A338" s="95">
        <f t="shared" si="45"/>
        <v>303</v>
      </c>
      <c r="B338" s="42">
        <f t="shared" si="46"/>
        <v>1096397.3475482508</v>
      </c>
      <c r="C338" s="42">
        <f t="shared" si="53"/>
        <v>391.11652757474803</v>
      </c>
      <c r="D338" s="42">
        <f t="shared" si="54"/>
        <v>1815.4478018862396</v>
      </c>
      <c r="E338" s="42">
        <f t="shared" si="47"/>
        <v>1138.2862827535826</v>
      </c>
      <c r="F338" s="96">
        <f t="shared" si="48"/>
        <v>212.56078743207277</v>
      </c>
      <c r="G338" s="96">
        <f t="shared" si="49"/>
        <v>425.12157486414554</v>
      </c>
      <c r="H338" s="42">
        <f t="shared" si="50"/>
        <v>305.88056206566614</v>
      </c>
      <c r="I338" s="42">
        <f t="shared" si="51"/>
        <v>3285.535884870374</v>
      </c>
      <c r="J338" s="42">
        <f t="shared" si="52"/>
        <v>3826.0941737773096</v>
      </c>
      <c r="K338" s="43">
        <f t="shared" si="55"/>
        <v>150178.67267206626</v>
      </c>
    </row>
    <row r="339" spans="1:11">
      <c r="A339" s="95">
        <f t="shared" si="45"/>
        <v>304</v>
      </c>
      <c r="B339" s="42">
        <f t="shared" si="46"/>
        <v>1100052.0053734118</v>
      </c>
      <c r="C339" s="42">
        <f t="shared" si="53"/>
        <v>385.14120678030395</v>
      </c>
      <c r="D339" s="42">
        <f t="shared" si="54"/>
        <v>1815.4478018862396</v>
      </c>
      <c r="E339" s="42">
        <f t="shared" si="47"/>
        <v>1142.0805703627614</v>
      </c>
      <c r="F339" s="96">
        <f t="shared" si="48"/>
        <v>213.09218940065296</v>
      </c>
      <c r="G339" s="96">
        <f t="shared" si="49"/>
        <v>426.18437880130591</v>
      </c>
      <c r="H339" s="42">
        <f t="shared" si="50"/>
        <v>305.44435542861305</v>
      </c>
      <c r="I339" s="42">
        <f t="shared" si="51"/>
        <v>3291.3605850223471</v>
      </c>
      <c r="J339" s="42">
        <f t="shared" si="52"/>
        <v>3835.6594092117525</v>
      </c>
      <c r="K339" s="43">
        <f t="shared" si="55"/>
        <v>151179.86382321335</v>
      </c>
    </row>
    <row r="340" spans="1:11">
      <c r="A340" s="95">
        <f t="shared" ref="A340:A395" si="56">IF(A339=$C$3*12,"",IF(A339="","",A339+1))</f>
        <v>305</v>
      </c>
      <c r="B340" s="42">
        <f t="shared" ref="B340:B395" si="57">IF(A340="","",B339*(1+$C$14/12))</f>
        <v>1103718.8453913233</v>
      </c>
      <c r="C340" s="42">
        <f t="shared" si="53"/>
        <v>379.14098881588325</v>
      </c>
      <c r="D340" s="42">
        <f t="shared" si="54"/>
        <v>1815.4478018862396</v>
      </c>
      <c r="E340" s="42">
        <f t="shared" ref="E340:E395" si="58">IF(A340="","",B339*$C$11/12)</f>
        <v>1145.887505597304</v>
      </c>
      <c r="F340" s="96">
        <f t="shared" ref="F340:F395" si="59">IF(A340="","",F339*(1+$C$16/12))</f>
        <v>213.62491987415459</v>
      </c>
      <c r="G340" s="96">
        <f t="shared" ref="G340:G395" si="60">IF(A340="","",G339*(1+$C$16/12))</f>
        <v>427.24983974830917</v>
      </c>
      <c r="H340" s="42">
        <f t="shared" ref="H340:H395" si="61">IF(A340="","",(E340+C340)*$C$15)</f>
        <v>305.00569888263743</v>
      </c>
      <c r="I340" s="42">
        <f t="shared" ref="I340:I395" si="62">IF(A340="","",SUM(D340:G340)-H340)</f>
        <v>3297.2043682233702</v>
      </c>
      <c r="J340" s="42">
        <f t="shared" ref="J340:J395" si="63">IF(A340="","",J339*(1+$G$9/12))</f>
        <v>3845.2485577347816</v>
      </c>
      <c r="K340" s="43">
        <f t="shared" si="55"/>
        <v>152187.72958203478</v>
      </c>
    </row>
    <row r="341" spans="1:11">
      <c r="A341" s="95">
        <f t="shared" si="56"/>
        <v>306</v>
      </c>
      <c r="B341" s="42">
        <f t="shared" si="57"/>
        <v>1107397.9082092945</v>
      </c>
      <c r="C341" s="42">
        <f t="shared" si="53"/>
        <v>373.11576994327743</v>
      </c>
      <c r="D341" s="42">
        <f t="shared" si="54"/>
        <v>1815.4478018862396</v>
      </c>
      <c r="E341" s="42">
        <f t="shared" si="58"/>
        <v>1149.7071306159619</v>
      </c>
      <c r="F341" s="96">
        <f t="shared" si="59"/>
        <v>214.15898217383997</v>
      </c>
      <c r="G341" s="96">
        <f t="shared" si="60"/>
        <v>428.31796434767995</v>
      </c>
      <c r="H341" s="42">
        <f t="shared" si="61"/>
        <v>304.56458011184787</v>
      </c>
      <c r="I341" s="42">
        <f t="shared" si="62"/>
        <v>3303.0672989118734</v>
      </c>
      <c r="J341" s="42">
        <f t="shared" si="63"/>
        <v>3854.8616791291183</v>
      </c>
      <c r="K341" s="43">
        <f t="shared" si="55"/>
        <v>153202.31444591499</v>
      </c>
    </row>
    <row r="342" spans="1:11">
      <c r="A342" s="95">
        <f t="shared" si="56"/>
        <v>307</v>
      </c>
      <c r="B342" s="42">
        <f t="shared" si="57"/>
        <v>1111089.2345699922</v>
      </c>
      <c r="C342" s="42">
        <f t="shared" si="53"/>
        <v>367.06544599203585</v>
      </c>
      <c r="D342" s="42">
        <f t="shared" si="54"/>
        <v>1815.4478018862396</v>
      </c>
      <c r="E342" s="42">
        <f t="shared" si="58"/>
        <v>1153.5394877180152</v>
      </c>
      <c r="F342" s="96">
        <f t="shared" si="59"/>
        <v>214.69437962927455</v>
      </c>
      <c r="G342" s="96">
        <f t="shared" si="60"/>
        <v>429.3887592585491</v>
      </c>
      <c r="H342" s="42">
        <f t="shared" si="61"/>
        <v>304.12098674201019</v>
      </c>
      <c r="I342" s="42">
        <f t="shared" si="62"/>
        <v>3308.9494417500682</v>
      </c>
      <c r="J342" s="42">
        <f t="shared" si="63"/>
        <v>3864.4988333269407</v>
      </c>
      <c r="K342" s="43">
        <f t="shared" si="55"/>
        <v>154223.66320888774</v>
      </c>
    </row>
    <row r="343" spans="1:11">
      <c r="A343" s="95">
        <f t="shared" si="56"/>
        <v>308</v>
      </c>
      <c r="B343" s="42">
        <f t="shared" si="57"/>
        <v>1114792.8653518923</v>
      </c>
      <c r="C343" s="42">
        <f t="shared" si="53"/>
        <v>360.98991235766425</v>
      </c>
      <c r="D343" s="42">
        <f t="shared" si="54"/>
        <v>1815.4478018862396</v>
      </c>
      <c r="E343" s="42">
        <f t="shared" si="58"/>
        <v>1157.3846193437419</v>
      </c>
      <c r="F343" s="96">
        <f t="shared" si="59"/>
        <v>215.23111557834773</v>
      </c>
      <c r="G343" s="96">
        <f t="shared" si="60"/>
        <v>430.46223115669545</v>
      </c>
      <c r="H343" s="42">
        <f t="shared" si="61"/>
        <v>303.67490634028121</v>
      </c>
      <c r="I343" s="42">
        <f t="shared" si="62"/>
        <v>3314.8508616247432</v>
      </c>
      <c r="J343" s="42">
        <f t="shared" si="63"/>
        <v>3874.1600804102577</v>
      </c>
      <c r="K343" s="43">
        <f t="shared" si="55"/>
        <v>155251.82096361366</v>
      </c>
    </row>
    <row r="344" spans="1:11">
      <c r="A344" s="95">
        <f t="shared" si="56"/>
        <v>309</v>
      </c>
      <c r="B344" s="42">
        <f t="shared" si="57"/>
        <v>1118508.8415697319</v>
      </c>
      <c r="C344" s="42">
        <f t="shared" si="53"/>
        <v>354.88906399981579</v>
      </c>
      <c r="D344" s="42">
        <f t="shared" si="54"/>
        <v>1815.4478018862396</v>
      </c>
      <c r="E344" s="42">
        <f t="shared" si="58"/>
        <v>1161.2425680748879</v>
      </c>
      <c r="F344" s="96">
        <f t="shared" si="59"/>
        <v>215.76919336729358</v>
      </c>
      <c r="G344" s="96">
        <f t="shared" si="60"/>
        <v>431.53838673458716</v>
      </c>
      <c r="H344" s="42">
        <f t="shared" si="61"/>
        <v>303.22632641494073</v>
      </c>
      <c r="I344" s="42">
        <f t="shared" si="62"/>
        <v>3320.7716236480678</v>
      </c>
      <c r="J344" s="42">
        <f t="shared" si="63"/>
        <v>3883.8454806112832</v>
      </c>
      <c r="K344" s="43">
        <f t="shared" si="55"/>
        <v>156286.83310337109</v>
      </c>
    </row>
    <row r="345" spans="1:11">
      <c r="A345" s="95">
        <f t="shared" si="56"/>
        <v>310</v>
      </c>
      <c r="B345" s="42">
        <f t="shared" si="57"/>
        <v>1122237.2043749646</v>
      </c>
      <c r="C345" s="42">
        <f t="shared" si="53"/>
        <v>348.76279544047611</v>
      </c>
      <c r="D345" s="42">
        <f t="shared" si="54"/>
        <v>1815.4478018862396</v>
      </c>
      <c r="E345" s="42">
        <f t="shared" si="58"/>
        <v>1165.1133766351375</v>
      </c>
      <c r="F345" s="96">
        <f t="shared" si="59"/>
        <v>216.30861635071182</v>
      </c>
      <c r="G345" s="96">
        <f t="shared" si="60"/>
        <v>432.61723270142363</v>
      </c>
      <c r="H345" s="42">
        <f t="shared" si="61"/>
        <v>302.77523441512272</v>
      </c>
      <c r="I345" s="42">
        <f t="shared" si="62"/>
        <v>3326.7117931583898</v>
      </c>
      <c r="J345" s="42">
        <f t="shared" si="63"/>
        <v>3893.555094312811</v>
      </c>
      <c r="K345" s="43">
        <f t="shared" si="55"/>
        <v>157328.7453240602</v>
      </c>
    </row>
    <row r="346" spans="1:11">
      <c r="A346" s="95">
        <f t="shared" si="56"/>
        <v>311</v>
      </c>
      <c r="B346" s="42">
        <f t="shared" si="57"/>
        <v>1125977.9950562145</v>
      </c>
      <c r="C346" s="42">
        <f t="shared" si="53"/>
        <v>342.61100076213961</v>
      </c>
      <c r="D346" s="42">
        <f t="shared" si="54"/>
        <v>1815.4478018862396</v>
      </c>
      <c r="E346" s="42">
        <f t="shared" si="58"/>
        <v>1168.9970878905881</v>
      </c>
      <c r="F346" s="96">
        <f t="shared" si="59"/>
        <v>216.84938789158858</v>
      </c>
      <c r="G346" s="96">
        <f t="shared" si="60"/>
        <v>433.69877578317715</v>
      </c>
      <c r="H346" s="42">
        <f t="shared" si="61"/>
        <v>302.32161773054554</v>
      </c>
      <c r="I346" s="42">
        <f t="shared" si="62"/>
        <v>3332.6714357210485</v>
      </c>
      <c r="J346" s="42">
        <f t="shared" si="63"/>
        <v>3903.288982048593</v>
      </c>
      <c r="K346" s="43">
        <f t="shared" si="55"/>
        <v>158377.6036262206</v>
      </c>
    </row>
    <row r="347" spans="1:11" ht="13.5" thickBot="1">
      <c r="A347" s="80">
        <f t="shared" si="56"/>
        <v>312</v>
      </c>
      <c r="B347" s="37">
        <f t="shared" si="57"/>
        <v>1129731.2550397352</v>
      </c>
      <c r="C347" s="37">
        <f t="shared" si="53"/>
        <v>336.43357360597656</v>
      </c>
      <c r="D347" s="37">
        <f t="shared" si="54"/>
        <v>1815.4478018862396</v>
      </c>
      <c r="E347" s="37">
        <f t="shared" si="58"/>
        <v>1172.8937448502236</v>
      </c>
      <c r="F347" s="97">
        <f t="shared" si="59"/>
        <v>217.39151136131753</v>
      </c>
      <c r="G347" s="97">
        <f t="shared" si="60"/>
        <v>434.78302272263505</v>
      </c>
      <c r="H347" s="37">
        <f t="shared" si="61"/>
        <v>301.86546369124005</v>
      </c>
      <c r="I347" s="37">
        <f t="shared" si="62"/>
        <v>3338.6506171291753</v>
      </c>
      <c r="J347" s="37">
        <f t="shared" si="63"/>
        <v>3913.0472045037141</v>
      </c>
      <c r="K347" s="38">
        <f t="shared" si="55"/>
        <v>159433.45431706207</v>
      </c>
    </row>
    <row r="348" spans="1:11">
      <c r="A348" s="94">
        <f t="shared" si="56"/>
        <v>313</v>
      </c>
      <c r="B348" s="32">
        <f t="shared" si="57"/>
        <v>1133497.0258898677</v>
      </c>
      <c r="C348" s="32">
        <f t="shared" si="53"/>
        <v>330.23040716999617</v>
      </c>
      <c r="D348" s="32">
        <f t="shared" si="54"/>
        <v>1815.4478018862396</v>
      </c>
      <c r="E348" s="32">
        <f t="shared" si="58"/>
        <v>1176.8033906663909</v>
      </c>
      <c r="F348" s="98">
        <f t="shared" si="59"/>
        <v>217.93499013972081</v>
      </c>
      <c r="G348" s="98">
        <f t="shared" si="60"/>
        <v>435.86998027944162</v>
      </c>
      <c r="H348" s="32">
        <f t="shared" si="61"/>
        <v>301.40675956727745</v>
      </c>
      <c r="I348" s="32">
        <f t="shared" si="62"/>
        <v>3344.6494034045159</v>
      </c>
      <c r="J348" s="32">
        <f t="shared" si="63"/>
        <v>3922.8298225149733</v>
      </c>
      <c r="K348" s="33">
        <f t="shared" si="55"/>
        <v>160496.34401250916</v>
      </c>
    </row>
    <row r="349" spans="1:11">
      <c r="A349" s="95">
        <f t="shared" si="56"/>
        <v>314</v>
      </c>
      <c r="B349" s="42">
        <f t="shared" si="57"/>
        <v>1137275.3493095008</v>
      </c>
      <c r="C349" s="42">
        <f t="shared" ref="C349:C395" si="64">IF(A349="","",IF(A349&gt;$C$10*12,0,-CUMIPMT($C$9/12,$C$10*12,$C$19,A349,A349,0)))</f>
        <v>324.00139420719938</v>
      </c>
      <c r="D349" s="42">
        <f t="shared" ref="D349:D395" si="65">IF(A349="","",IF(C349=0,0,$C$20))</f>
        <v>1815.4478018862396</v>
      </c>
      <c r="E349" s="42">
        <f t="shared" si="58"/>
        <v>1180.726068635279</v>
      </c>
      <c r="F349" s="96">
        <f t="shared" si="59"/>
        <v>218.47982761507009</v>
      </c>
      <c r="G349" s="96">
        <f t="shared" si="60"/>
        <v>436.95965523014019</v>
      </c>
      <c r="H349" s="42">
        <f t="shared" si="61"/>
        <v>300.94549256849569</v>
      </c>
      <c r="I349" s="42">
        <f t="shared" si="62"/>
        <v>3350.6678607982326</v>
      </c>
      <c r="J349" s="42">
        <f t="shared" si="63"/>
        <v>3932.6368970712606</v>
      </c>
      <c r="K349" s="43">
        <f t="shared" ref="K349:K395" si="66">IF(A349="","",IF(I349-J349&lt;0,(K348)*(1+$G$10/12),(K348+I349-J349)*(1+$G$10/12)))</f>
        <v>161566.31963925922</v>
      </c>
    </row>
    <row r="350" spans="1:11">
      <c r="A350" s="95">
        <f t="shared" si="56"/>
        <v>315</v>
      </c>
      <c r="B350" s="42">
        <f t="shared" si="57"/>
        <v>1141066.2671405326</v>
      </c>
      <c r="C350" s="42">
        <f t="shared" si="64"/>
        <v>317.74642702372398</v>
      </c>
      <c r="D350" s="42">
        <f t="shared" si="65"/>
        <v>1815.4478018862396</v>
      </c>
      <c r="E350" s="42">
        <f t="shared" si="58"/>
        <v>1184.6618221973968</v>
      </c>
      <c r="F350" s="96">
        <f t="shared" si="59"/>
        <v>219.02602718410776</v>
      </c>
      <c r="G350" s="96">
        <f t="shared" si="60"/>
        <v>438.05205436821552</v>
      </c>
      <c r="H350" s="42">
        <f t="shared" si="61"/>
        <v>300.48164984422414</v>
      </c>
      <c r="I350" s="42">
        <f t="shared" si="62"/>
        <v>3356.7060557917353</v>
      </c>
      <c r="J350" s="42">
        <f t="shared" si="63"/>
        <v>3942.4684893139383</v>
      </c>
      <c r="K350" s="43">
        <f t="shared" si="66"/>
        <v>162643.42843685427</v>
      </c>
    </row>
    <row r="351" spans="1:11">
      <c r="A351" s="95">
        <f t="shared" si="56"/>
        <v>316</v>
      </c>
      <c r="B351" s="42">
        <f t="shared" si="57"/>
        <v>1144869.8213643346</v>
      </c>
      <c r="C351" s="42">
        <f t="shared" si="64"/>
        <v>311.46539747698421</v>
      </c>
      <c r="D351" s="42">
        <f t="shared" si="65"/>
        <v>1815.4478018862396</v>
      </c>
      <c r="E351" s="42">
        <f t="shared" si="58"/>
        <v>1188.6106949380548</v>
      </c>
      <c r="F351" s="96">
        <f t="shared" si="59"/>
        <v>219.57359225206801</v>
      </c>
      <c r="G351" s="96">
        <f t="shared" si="60"/>
        <v>439.14718450413602</v>
      </c>
      <c r="H351" s="42">
        <f t="shared" si="61"/>
        <v>300.0152184830078</v>
      </c>
      <c r="I351" s="42">
        <f t="shared" si="62"/>
        <v>3362.7640550974911</v>
      </c>
      <c r="J351" s="42">
        <f t="shared" si="63"/>
        <v>3952.3246605372228</v>
      </c>
      <c r="K351" s="43">
        <f t="shared" si="66"/>
        <v>163727.71795976663</v>
      </c>
    </row>
    <row r="352" spans="1:11">
      <c r="A352" s="95">
        <f t="shared" si="56"/>
        <v>317</v>
      </c>
      <c r="B352" s="42">
        <f t="shared" si="57"/>
        <v>1148686.0541022157</v>
      </c>
      <c r="C352" s="42">
        <f t="shared" si="64"/>
        <v>305.1581969737997</v>
      </c>
      <c r="D352" s="42">
        <f t="shared" si="65"/>
        <v>1815.4478018862396</v>
      </c>
      <c r="E352" s="42">
        <f t="shared" si="58"/>
        <v>1192.5727305878486</v>
      </c>
      <c r="F352" s="96">
        <f t="shared" si="59"/>
        <v>220.12252623269816</v>
      </c>
      <c r="G352" s="96">
        <f t="shared" si="60"/>
        <v>440.24505246539633</v>
      </c>
      <c r="H352" s="42">
        <f t="shared" si="61"/>
        <v>299.54618551232966</v>
      </c>
      <c r="I352" s="42">
        <f t="shared" si="62"/>
        <v>3368.8419256598527</v>
      </c>
      <c r="J352" s="42">
        <f t="shared" si="63"/>
        <v>3962.2054721885656</v>
      </c>
      <c r="K352" s="43">
        <f t="shared" si="66"/>
        <v>164819.2360794984</v>
      </c>
    </row>
    <row r="353" spans="1:11">
      <c r="A353" s="95">
        <f t="shared" si="56"/>
        <v>318</v>
      </c>
      <c r="B353" s="42">
        <f t="shared" si="57"/>
        <v>1152515.0076158899</v>
      </c>
      <c r="C353" s="42">
        <f t="shared" si="64"/>
        <v>298.82471646851832</v>
      </c>
      <c r="D353" s="42">
        <f t="shared" si="65"/>
        <v>1815.4478018862396</v>
      </c>
      <c r="E353" s="42">
        <f t="shared" si="58"/>
        <v>1196.5479730231414</v>
      </c>
      <c r="F353" s="96">
        <f t="shared" si="59"/>
        <v>220.6728325482799</v>
      </c>
      <c r="G353" s="96">
        <f t="shared" si="60"/>
        <v>441.3456650965598</v>
      </c>
      <c r="H353" s="42">
        <f t="shared" si="61"/>
        <v>299.07453789833193</v>
      </c>
      <c r="I353" s="42">
        <f t="shared" si="62"/>
        <v>3374.939734655889</v>
      </c>
      <c r="J353" s="42">
        <f t="shared" si="63"/>
        <v>3972.110985869037</v>
      </c>
      <c r="K353" s="43">
        <f t="shared" si="66"/>
        <v>165918.03098669506</v>
      </c>
    </row>
    <row r="354" spans="1:11">
      <c r="A354" s="95">
        <f t="shared" si="56"/>
        <v>319</v>
      </c>
      <c r="B354" s="42">
        <f t="shared" si="57"/>
        <v>1156356.7243079429</v>
      </c>
      <c r="C354" s="42">
        <f t="shared" si="64"/>
        <v>292.46484646113208</v>
      </c>
      <c r="D354" s="42">
        <f t="shared" si="65"/>
        <v>1815.4478018862396</v>
      </c>
      <c r="E354" s="42">
        <f t="shared" si="58"/>
        <v>1200.536466266552</v>
      </c>
      <c r="F354" s="96">
        <f t="shared" si="59"/>
        <v>221.2245146296506</v>
      </c>
      <c r="G354" s="96">
        <f t="shared" si="60"/>
        <v>442.4490292593012</v>
      </c>
      <c r="H354" s="42">
        <f t="shared" si="61"/>
        <v>298.60026254553685</v>
      </c>
      <c r="I354" s="42">
        <f t="shared" si="62"/>
        <v>3381.0575494962068</v>
      </c>
      <c r="J354" s="42">
        <f t="shared" si="63"/>
        <v>3982.0412633337096</v>
      </c>
      <c r="K354" s="43">
        <f t="shared" si="66"/>
        <v>167024.15119327302</v>
      </c>
    </row>
    <row r="355" spans="1:11">
      <c r="A355" s="95">
        <f t="shared" si="56"/>
        <v>320</v>
      </c>
      <c r="B355" s="42">
        <f t="shared" si="57"/>
        <v>1160211.2467223029</v>
      </c>
      <c r="C355" s="42">
        <f t="shared" si="64"/>
        <v>286.07847699538161</v>
      </c>
      <c r="D355" s="42">
        <f t="shared" si="65"/>
        <v>1815.4478018862396</v>
      </c>
      <c r="E355" s="42">
        <f t="shared" si="58"/>
        <v>1204.5382544874406</v>
      </c>
      <c r="F355" s="96">
        <f t="shared" si="59"/>
        <v>221.77757591622472</v>
      </c>
      <c r="G355" s="96">
        <f t="shared" si="60"/>
        <v>443.55515183244944</v>
      </c>
      <c r="H355" s="42">
        <f t="shared" si="61"/>
        <v>298.12334629656442</v>
      </c>
      <c r="I355" s="42">
        <f t="shared" si="62"/>
        <v>3387.1954378257901</v>
      </c>
      <c r="J355" s="42">
        <f t="shared" si="63"/>
        <v>3991.9963664920438</v>
      </c>
      <c r="K355" s="43">
        <f t="shared" si="66"/>
        <v>168137.64553456151</v>
      </c>
    </row>
    <row r="356" spans="1:11">
      <c r="A356" s="95">
        <f t="shared" si="56"/>
        <v>321</v>
      </c>
      <c r="B356" s="42">
        <f t="shared" si="57"/>
        <v>1164078.6175447106</v>
      </c>
      <c r="C356" s="42">
        <f t="shared" si="64"/>
        <v>279.66549765685681</v>
      </c>
      <c r="D356" s="42">
        <f t="shared" si="65"/>
        <v>1815.4478018862396</v>
      </c>
      <c r="E356" s="42">
        <f t="shared" si="58"/>
        <v>1208.5533820023988</v>
      </c>
      <c r="F356" s="96">
        <f t="shared" si="59"/>
        <v>222.33201985601528</v>
      </c>
      <c r="G356" s="96">
        <f t="shared" si="60"/>
        <v>444.66403971203056</v>
      </c>
      <c r="H356" s="42">
        <f t="shared" si="61"/>
        <v>297.64377593185117</v>
      </c>
      <c r="I356" s="42">
        <f t="shared" si="62"/>
        <v>3393.3534675248334</v>
      </c>
      <c r="J356" s="42">
        <f t="shared" si="63"/>
        <v>4001.9763574082735</v>
      </c>
      <c r="K356" s="43">
        <f t="shared" si="66"/>
        <v>169258.56317145858</v>
      </c>
    </row>
    <row r="357" spans="1:11">
      <c r="A357" s="95">
        <f t="shared" si="56"/>
        <v>322</v>
      </c>
      <c r="B357" s="42">
        <f t="shared" si="57"/>
        <v>1167958.8796031931</v>
      </c>
      <c r="C357" s="42">
        <f t="shared" si="64"/>
        <v>273.22579757108838</v>
      </c>
      <c r="D357" s="42">
        <f t="shared" si="65"/>
        <v>1815.4478018862396</v>
      </c>
      <c r="E357" s="42">
        <f t="shared" si="58"/>
        <v>1212.5818932757404</v>
      </c>
      <c r="F357" s="96">
        <f t="shared" si="59"/>
        <v>222.88784990565532</v>
      </c>
      <c r="G357" s="96">
        <f t="shared" si="60"/>
        <v>445.77569981131063</v>
      </c>
      <c r="H357" s="42">
        <f t="shared" si="61"/>
        <v>297.16153816936577</v>
      </c>
      <c r="I357" s="42">
        <f t="shared" si="62"/>
        <v>3399.5317067095802</v>
      </c>
      <c r="J357" s="42">
        <f t="shared" si="63"/>
        <v>4011.9812983017941</v>
      </c>
      <c r="K357" s="43">
        <f t="shared" si="66"/>
        <v>170386.95359260161</v>
      </c>
    </row>
    <row r="358" spans="1:11">
      <c r="A358" s="95">
        <f t="shared" si="56"/>
        <v>323</v>
      </c>
      <c r="B358" s="42">
        <f t="shared" si="57"/>
        <v>1171852.0758685372</v>
      </c>
      <c r="C358" s="42">
        <f t="shared" si="64"/>
        <v>266.75926540162936</v>
      </c>
      <c r="D358" s="42">
        <f t="shared" si="65"/>
        <v>1815.4478018862396</v>
      </c>
      <c r="E358" s="42">
        <f t="shared" si="58"/>
        <v>1216.623832919993</v>
      </c>
      <c r="F358" s="96">
        <f t="shared" si="59"/>
        <v>223.44506953041943</v>
      </c>
      <c r="G358" s="96">
        <f t="shared" si="60"/>
        <v>446.89013906083886</v>
      </c>
      <c r="H358" s="42">
        <f t="shared" si="61"/>
        <v>296.67661966432451</v>
      </c>
      <c r="I358" s="42">
        <f t="shared" si="62"/>
        <v>3405.7302237331664</v>
      </c>
      <c r="J358" s="42">
        <f t="shared" si="63"/>
        <v>4022.0112515475485</v>
      </c>
      <c r="K358" s="43">
        <f t="shared" si="66"/>
        <v>171522.86661655229</v>
      </c>
    </row>
    <row r="359" spans="1:11" ht="13.5" thickBot="1">
      <c r="A359" s="80">
        <f t="shared" si="56"/>
        <v>324</v>
      </c>
      <c r="B359" s="37">
        <f t="shared" si="57"/>
        <v>1175758.2494547658</v>
      </c>
      <c r="C359" s="37">
        <f t="shared" si="64"/>
        <v>260.26578934813097</v>
      </c>
      <c r="D359" s="37">
        <f t="shared" si="65"/>
        <v>1815.4478018862396</v>
      </c>
      <c r="E359" s="37">
        <f t="shared" si="58"/>
        <v>1220.6792456963929</v>
      </c>
      <c r="F359" s="97">
        <f t="shared" si="59"/>
        <v>224.00368220424548</v>
      </c>
      <c r="G359" s="97">
        <f t="shared" si="60"/>
        <v>448.00736440849096</v>
      </c>
      <c r="H359" s="37">
        <f t="shared" si="61"/>
        <v>296.18900700890475</v>
      </c>
      <c r="I359" s="37">
        <f t="shared" si="62"/>
        <v>3411.9490871864641</v>
      </c>
      <c r="J359" s="37">
        <f t="shared" si="63"/>
        <v>4032.0662796764173</v>
      </c>
      <c r="K359" s="38">
        <f t="shared" si="66"/>
        <v>172666.35239399597</v>
      </c>
    </row>
    <row r="360" spans="1:11">
      <c r="A360" s="94">
        <f t="shared" si="56"/>
        <v>325</v>
      </c>
      <c r="B360" s="32">
        <f t="shared" si="57"/>
        <v>1179677.4436196152</v>
      </c>
      <c r="C360" s="32">
        <f t="shared" si="64"/>
        <v>253.74525714440938</v>
      </c>
      <c r="D360" s="32">
        <f t="shared" si="65"/>
        <v>1815.4478018862396</v>
      </c>
      <c r="E360" s="32">
        <f t="shared" si="58"/>
        <v>1224.7481765153811</v>
      </c>
      <c r="F360" s="98">
        <f t="shared" si="59"/>
        <v>224.56369140975607</v>
      </c>
      <c r="G360" s="98">
        <f t="shared" si="60"/>
        <v>449.12738281951215</v>
      </c>
      <c r="H360" s="32">
        <f t="shared" si="61"/>
        <v>295.69868673195811</v>
      </c>
      <c r="I360" s="32">
        <f t="shared" si="62"/>
        <v>3418.1883658989309</v>
      </c>
      <c r="J360" s="32">
        <f t="shared" si="63"/>
        <v>4042.146445375608</v>
      </c>
      <c r="K360" s="33">
        <f t="shared" si="66"/>
        <v>173817.46140995593</v>
      </c>
    </row>
    <row r="361" spans="1:11">
      <c r="A361" s="95">
        <f t="shared" si="56"/>
        <v>326</v>
      </c>
      <c r="B361" s="42">
        <f t="shared" si="57"/>
        <v>1183609.7017650139</v>
      </c>
      <c r="C361" s="42">
        <f t="shared" si="64"/>
        <v>247.19755605650585</v>
      </c>
      <c r="D361" s="42">
        <f t="shared" si="65"/>
        <v>1815.4478018862396</v>
      </c>
      <c r="E361" s="42">
        <f t="shared" si="58"/>
        <v>1228.8306704370991</v>
      </c>
      <c r="F361" s="96">
        <f t="shared" si="59"/>
        <v>225.12510063828046</v>
      </c>
      <c r="G361" s="96">
        <f t="shared" si="60"/>
        <v>450.25020127656092</v>
      </c>
      <c r="H361" s="42">
        <f t="shared" si="61"/>
        <v>295.20564529872098</v>
      </c>
      <c r="I361" s="42">
        <f t="shared" si="62"/>
        <v>3424.4481289394594</v>
      </c>
      <c r="J361" s="42">
        <f t="shared" si="63"/>
        <v>4052.2518114890468</v>
      </c>
      <c r="K361" s="43">
        <f t="shared" si="66"/>
        <v>174976.24448602227</v>
      </c>
    </row>
    <row r="362" spans="1:11">
      <c r="A362" s="95">
        <f t="shared" si="56"/>
        <v>327</v>
      </c>
      <c r="B362" s="42">
        <f t="shared" si="57"/>
        <v>1187555.067437564</v>
      </c>
      <c r="C362" s="42">
        <f t="shared" si="64"/>
        <v>240.62257288073602</v>
      </c>
      <c r="D362" s="42">
        <f t="shared" si="65"/>
        <v>1815.4478018862396</v>
      </c>
      <c r="E362" s="42">
        <f t="shared" si="58"/>
        <v>1232.9267726718895</v>
      </c>
      <c r="F362" s="96">
        <f t="shared" si="59"/>
        <v>225.68791338987614</v>
      </c>
      <c r="G362" s="96">
        <f t="shared" si="60"/>
        <v>451.37582677975229</v>
      </c>
      <c r="H362" s="42">
        <f t="shared" si="61"/>
        <v>294.70986911052512</v>
      </c>
      <c r="I362" s="42">
        <f t="shared" si="62"/>
        <v>3430.7284456172324</v>
      </c>
      <c r="J362" s="42">
        <f t="shared" si="63"/>
        <v>4062.382441017769</v>
      </c>
      <c r="K362" s="43">
        <f t="shared" si="66"/>
        <v>176142.75278259575</v>
      </c>
    </row>
    <row r="363" spans="1:11">
      <c r="A363" s="95">
        <f t="shared" si="56"/>
        <v>328</v>
      </c>
      <c r="B363" s="42">
        <f t="shared" si="57"/>
        <v>1191513.5843290226</v>
      </c>
      <c r="C363" s="42">
        <f t="shared" si="64"/>
        <v>234.02019394173385</v>
      </c>
      <c r="D363" s="42">
        <f t="shared" si="65"/>
        <v>1815.4478018862396</v>
      </c>
      <c r="E363" s="42">
        <f t="shared" si="58"/>
        <v>1237.0365285807959</v>
      </c>
      <c r="F363" s="96">
        <f t="shared" si="59"/>
        <v>226.25213317335081</v>
      </c>
      <c r="G363" s="96">
        <f t="shared" si="60"/>
        <v>452.50426634670163</v>
      </c>
      <c r="H363" s="42">
        <f t="shared" si="61"/>
        <v>294.21134450450597</v>
      </c>
      <c r="I363" s="42">
        <f t="shared" si="62"/>
        <v>3437.0293854825823</v>
      </c>
      <c r="J363" s="42">
        <f t="shared" si="63"/>
        <v>4072.5383971203132</v>
      </c>
      <c r="K363" s="43">
        <f t="shared" si="66"/>
        <v>177317.03780114639</v>
      </c>
    </row>
    <row r="364" spans="1:11">
      <c r="A364" s="95">
        <f t="shared" si="56"/>
        <v>329</v>
      </c>
      <c r="B364" s="42">
        <f t="shared" si="57"/>
        <v>1195485.2962767861</v>
      </c>
      <c r="C364" s="42">
        <f t="shared" si="64"/>
        <v>227.39030509048553</v>
      </c>
      <c r="D364" s="42">
        <f t="shared" si="65"/>
        <v>1815.4478018862396</v>
      </c>
      <c r="E364" s="42">
        <f t="shared" si="58"/>
        <v>1241.1599836760652</v>
      </c>
      <c r="F364" s="96">
        <f t="shared" si="59"/>
        <v>226.81776350628417</v>
      </c>
      <c r="G364" s="96">
        <f t="shared" si="60"/>
        <v>453.63552701256833</v>
      </c>
      <c r="H364" s="42">
        <f t="shared" si="61"/>
        <v>293.71005775331014</v>
      </c>
      <c r="I364" s="42">
        <f t="shared" si="62"/>
        <v>3443.3510183278472</v>
      </c>
      <c r="J364" s="42">
        <f t="shared" si="63"/>
        <v>4082.719743113114</v>
      </c>
      <c r="K364" s="43">
        <f t="shared" si="66"/>
        <v>178499.15138648736</v>
      </c>
    </row>
    <row r="365" spans="1:11">
      <c r="A365" s="95">
        <f t="shared" si="56"/>
        <v>330</v>
      </c>
      <c r="B365" s="42">
        <f t="shared" si="57"/>
        <v>1199470.2472643754</v>
      </c>
      <c r="C365" s="42">
        <f t="shared" si="64"/>
        <v>220.73279170235742</v>
      </c>
      <c r="D365" s="42">
        <f t="shared" si="65"/>
        <v>1815.4478018862396</v>
      </c>
      <c r="E365" s="42">
        <f t="shared" si="58"/>
        <v>1245.2971836216523</v>
      </c>
      <c r="F365" s="96">
        <f t="shared" si="59"/>
        <v>227.38480791504986</v>
      </c>
      <c r="G365" s="96">
        <f t="shared" si="60"/>
        <v>454.76961583009972</v>
      </c>
      <c r="H365" s="42">
        <f t="shared" si="61"/>
        <v>293.20599506480193</v>
      </c>
      <c r="I365" s="42">
        <f t="shared" si="62"/>
        <v>3449.6934141882398</v>
      </c>
      <c r="J365" s="42">
        <f t="shared" si="63"/>
        <v>4092.9265424708965</v>
      </c>
      <c r="K365" s="43">
        <f t="shared" si="66"/>
        <v>179689.14572906392</v>
      </c>
    </row>
    <row r="366" spans="1:11">
      <c r="A366" s="95">
        <f t="shared" si="56"/>
        <v>331</v>
      </c>
      <c r="B366" s="42">
        <f t="shared" si="57"/>
        <v>1203468.4814219235</v>
      </c>
      <c r="C366" s="42">
        <f t="shared" si="64"/>
        <v>214.04753867511204</v>
      </c>
      <c r="D366" s="42">
        <f t="shared" si="65"/>
        <v>1815.4478018862396</v>
      </c>
      <c r="E366" s="42">
        <f t="shared" si="58"/>
        <v>1249.4481742337246</v>
      </c>
      <c r="F366" s="96">
        <f t="shared" si="59"/>
        <v>227.95326993483746</v>
      </c>
      <c r="G366" s="96">
        <f t="shared" si="60"/>
        <v>455.90653986967493</v>
      </c>
      <c r="H366" s="42">
        <f t="shared" si="61"/>
        <v>292.69914258176732</v>
      </c>
      <c r="I366" s="42">
        <f t="shared" si="62"/>
        <v>3456.0566433427089</v>
      </c>
      <c r="J366" s="42">
        <f t="shared" si="63"/>
        <v>4103.1588588270733</v>
      </c>
      <c r="K366" s="43">
        <f t="shared" si="66"/>
        <v>180887.07336725766</v>
      </c>
    </row>
    <row r="367" spans="1:11">
      <c r="A367" s="95">
        <f t="shared" si="56"/>
        <v>332</v>
      </c>
      <c r="B367" s="42">
        <f t="shared" si="57"/>
        <v>1207480.0430266634</v>
      </c>
      <c r="C367" s="42">
        <f t="shared" si="64"/>
        <v>207.33443042691943</v>
      </c>
      <c r="D367" s="42">
        <f t="shared" si="65"/>
        <v>1815.4478018862396</v>
      </c>
      <c r="E367" s="42">
        <f t="shared" si="58"/>
        <v>1253.6130014811704</v>
      </c>
      <c r="F367" s="96">
        <f t="shared" si="59"/>
        <v>228.52315310967455</v>
      </c>
      <c r="G367" s="96">
        <f t="shared" si="60"/>
        <v>457.04630621934911</v>
      </c>
      <c r="H367" s="42">
        <f t="shared" si="61"/>
        <v>292.189486381618</v>
      </c>
      <c r="I367" s="42">
        <f t="shared" si="62"/>
        <v>3462.4407763148156</v>
      </c>
      <c r="J367" s="42">
        <f t="shared" si="63"/>
        <v>4113.4167559741409</v>
      </c>
      <c r="K367" s="43">
        <f t="shared" si="66"/>
        <v>182092.98718970604</v>
      </c>
    </row>
    <row r="368" spans="1:11">
      <c r="A368" s="95">
        <f t="shared" si="56"/>
        <v>333</v>
      </c>
      <c r="B368" s="42">
        <f t="shared" si="57"/>
        <v>1211504.976503419</v>
      </c>
      <c r="C368" s="42">
        <f t="shared" si="64"/>
        <v>200.5933508943599</v>
      </c>
      <c r="D368" s="42">
        <f t="shared" si="65"/>
        <v>1815.4478018862396</v>
      </c>
      <c r="E368" s="42">
        <f t="shared" si="58"/>
        <v>1257.7917114861077</v>
      </c>
      <c r="F368" s="96">
        <f t="shared" si="59"/>
        <v>229.09446099244872</v>
      </c>
      <c r="G368" s="96">
        <f t="shared" si="60"/>
        <v>458.18892198489743</v>
      </c>
      <c r="H368" s="42">
        <f t="shared" si="61"/>
        <v>291.67701247609352</v>
      </c>
      <c r="I368" s="42">
        <f t="shared" si="62"/>
        <v>3468.8458838736005</v>
      </c>
      <c r="J368" s="42">
        <f t="shared" si="63"/>
        <v>4123.7002978640758</v>
      </c>
      <c r="K368" s="43">
        <f t="shared" si="66"/>
        <v>183306.94043763739</v>
      </c>
    </row>
    <row r="369" spans="1:11">
      <c r="A369" s="95">
        <f t="shared" si="56"/>
        <v>334</v>
      </c>
      <c r="B369" s="42">
        <f t="shared" si="57"/>
        <v>1215543.3264250972</v>
      </c>
      <c r="C369" s="42">
        <f t="shared" si="64"/>
        <v>193.8241835304143</v>
      </c>
      <c r="D369" s="42">
        <f t="shared" si="65"/>
        <v>1815.4478018862396</v>
      </c>
      <c r="E369" s="42">
        <f t="shared" si="58"/>
        <v>1261.9843505243948</v>
      </c>
      <c r="F369" s="96">
        <f t="shared" si="59"/>
        <v>229.66719714492982</v>
      </c>
      <c r="G369" s="96">
        <f t="shared" si="60"/>
        <v>459.33439428985963</v>
      </c>
      <c r="H369" s="42">
        <f t="shared" si="61"/>
        <v>291.16170681096185</v>
      </c>
      <c r="I369" s="42">
        <f t="shared" si="62"/>
        <v>3475.2720370344623</v>
      </c>
      <c r="J369" s="42">
        <f t="shared" si="63"/>
        <v>4134.0095486087357</v>
      </c>
      <c r="K369" s="43">
        <f t="shared" si="66"/>
        <v>184528.98670722163</v>
      </c>
    </row>
    <row r="370" spans="1:11">
      <c r="A370" s="95">
        <f t="shared" si="56"/>
        <v>335</v>
      </c>
      <c r="B370" s="42">
        <f t="shared" si="57"/>
        <v>1219595.137513181</v>
      </c>
      <c r="C370" s="42">
        <f t="shared" si="64"/>
        <v>187.02681130245242</v>
      </c>
      <c r="D370" s="42">
        <f t="shared" si="65"/>
        <v>1815.4478018862396</v>
      </c>
      <c r="E370" s="42">
        <f t="shared" si="58"/>
        <v>1266.190965026143</v>
      </c>
      <c r="F370" s="96">
        <f t="shared" si="59"/>
        <v>230.24136513779212</v>
      </c>
      <c r="G370" s="96">
        <f t="shared" si="60"/>
        <v>460.48273027558423</v>
      </c>
      <c r="H370" s="42">
        <f t="shared" si="61"/>
        <v>290.6435552657191</v>
      </c>
      <c r="I370" s="42">
        <f t="shared" si="62"/>
        <v>3481.7193070600397</v>
      </c>
      <c r="J370" s="42">
        <f t="shared" si="63"/>
        <v>4144.3445724802577</v>
      </c>
      <c r="K370" s="43">
        <f t="shared" si="66"/>
        <v>185759.17995193641</v>
      </c>
    </row>
    <row r="371" spans="1:11" ht="13.5" thickBot="1">
      <c r="A371" s="80">
        <f t="shared" si="56"/>
        <v>336</v>
      </c>
      <c r="B371" s="37">
        <f t="shared" si="57"/>
        <v>1223660.454638225</v>
      </c>
      <c r="C371" s="37">
        <f t="shared" si="64"/>
        <v>180.2011166902073</v>
      </c>
      <c r="D371" s="37">
        <f t="shared" si="65"/>
        <v>1815.4478018862396</v>
      </c>
      <c r="E371" s="37">
        <f t="shared" si="58"/>
        <v>1270.4116015762302</v>
      </c>
      <c r="F371" s="97">
        <f t="shared" si="59"/>
        <v>230.81696855063657</v>
      </c>
      <c r="G371" s="97">
        <f t="shared" si="60"/>
        <v>461.63393710127315</v>
      </c>
      <c r="H371" s="37">
        <f t="shared" si="61"/>
        <v>290.12254365328749</v>
      </c>
      <c r="I371" s="37">
        <f t="shared" si="62"/>
        <v>3488.1877654610917</v>
      </c>
      <c r="J371" s="37">
        <f t="shared" si="63"/>
        <v>4154.7054339114584</v>
      </c>
      <c r="K371" s="38">
        <f t="shared" si="66"/>
        <v>186997.57448494932</v>
      </c>
    </row>
    <row r="372" spans="1:11">
      <c r="A372" s="94">
        <f t="shared" si="56"/>
        <v>337</v>
      </c>
      <c r="B372" s="32">
        <f t="shared" si="57"/>
        <v>1227739.3228203526</v>
      </c>
      <c r="C372" s="32">
        <f t="shared" si="64"/>
        <v>173.34698168374439</v>
      </c>
      <c r="D372" s="32">
        <f t="shared" si="65"/>
        <v>1815.4478018862396</v>
      </c>
      <c r="E372" s="32">
        <f t="shared" si="58"/>
        <v>1274.6463069148178</v>
      </c>
      <c r="F372" s="98">
        <f t="shared" si="59"/>
        <v>231.39401097201315</v>
      </c>
      <c r="G372" s="98">
        <f t="shared" si="60"/>
        <v>462.7880219440263</v>
      </c>
      <c r="H372" s="32">
        <f t="shared" si="61"/>
        <v>289.59865771971243</v>
      </c>
      <c r="I372" s="32">
        <f t="shared" si="62"/>
        <v>3494.677483997385</v>
      </c>
      <c r="J372" s="32">
        <f t="shared" si="63"/>
        <v>4165.0921974962366</v>
      </c>
      <c r="K372" s="33">
        <f t="shared" si="66"/>
        <v>188244.22498151564</v>
      </c>
    </row>
    <row r="373" spans="1:11">
      <c r="A373" s="95">
        <f t="shared" si="56"/>
        <v>338</v>
      </c>
      <c r="B373" s="42">
        <f t="shared" si="57"/>
        <v>1231831.7872297538</v>
      </c>
      <c r="C373" s="42">
        <f t="shared" si="64"/>
        <v>166.46428778142172</v>
      </c>
      <c r="D373" s="42">
        <f t="shared" si="65"/>
        <v>1815.4478018862396</v>
      </c>
      <c r="E373" s="42">
        <f t="shared" si="58"/>
        <v>1278.8951279378673</v>
      </c>
      <c r="F373" s="96">
        <f t="shared" si="59"/>
        <v>231.97249599944317</v>
      </c>
      <c r="G373" s="96">
        <f t="shared" si="60"/>
        <v>463.94499199888634</v>
      </c>
      <c r="H373" s="42">
        <f t="shared" si="61"/>
        <v>289.0718831438578</v>
      </c>
      <c r="I373" s="42">
        <f t="shared" si="62"/>
        <v>3501.1885346785793</v>
      </c>
      <c r="J373" s="42">
        <f t="shared" si="63"/>
        <v>4175.5049279899767</v>
      </c>
      <c r="K373" s="43">
        <f t="shared" si="66"/>
        <v>189499.18648139239</v>
      </c>
    </row>
    <row r="374" spans="1:11">
      <c r="A374" s="95">
        <f t="shared" si="56"/>
        <v>339</v>
      </c>
      <c r="B374" s="42">
        <f t="shared" si="57"/>
        <v>1235937.8931871864</v>
      </c>
      <c r="C374" s="42">
        <f t="shared" si="64"/>
        <v>159.55291598783879</v>
      </c>
      <c r="D374" s="42">
        <f t="shared" si="65"/>
        <v>1815.4478018862396</v>
      </c>
      <c r="E374" s="42">
        <f t="shared" si="58"/>
        <v>1283.1581116976602</v>
      </c>
      <c r="F374" s="96">
        <f t="shared" si="59"/>
        <v>232.55242723944176</v>
      </c>
      <c r="G374" s="96">
        <f t="shared" si="60"/>
        <v>465.10485447888351</v>
      </c>
      <c r="H374" s="42">
        <f t="shared" si="61"/>
        <v>288.54220553709979</v>
      </c>
      <c r="I374" s="42">
        <f t="shared" si="62"/>
        <v>3507.7209897651255</v>
      </c>
      <c r="J374" s="42">
        <f t="shared" si="63"/>
        <v>4185.9436903099513</v>
      </c>
      <c r="K374" s="43">
        <f t="shared" si="66"/>
        <v>190762.51439126831</v>
      </c>
    </row>
    <row r="375" spans="1:11">
      <c r="A375" s="95">
        <f t="shared" si="56"/>
        <v>340</v>
      </c>
      <c r="B375" s="42">
        <f t="shared" si="57"/>
        <v>1240057.6861644771</v>
      </c>
      <c r="C375" s="42">
        <f t="shared" si="64"/>
        <v>152.61274681178293</v>
      </c>
      <c r="D375" s="42">
        <f t="shared" si="65"/>
        <v>1815.4478018862396</v>
      </c>
      <c r="E375" s="42">
        <f t="shared" si="58"/>
        <v>1287.4353054033193</v>
      </c>
      <c r="F375" s="96">
        <f t="shared" si="59"/>
        <v>233.13380830754033</v>
      </c>
      <c r="G375" s="96">
        <f t="shared" si="60"/>
        <v>466.26761661508067</v>
      </c>
      <c r="H375" s="42">
        <f t="shared" si="61"/>
        <v>288.00961044302045</v>
      </c>
      <c r="I375" s="42">
        <f t="shared" si="62"/>
        <v>3514.2749217691598</v>
      </c>
      <c r="J375" s="42">
        <f t="shared" si="63"/>
        <v>4196.4085495357258</v>
      </c>
      <c r="K375" s="43">
        <f t="shared" si="66"/>
        <v>192034.26448721008</v>
      </c>
    </row>
    <row r="376" spans="1:11">
      <c r="A376" s="95">
        <f t="shared" si="56"/>
        <v>341</v>
      </c>
      <c r="B376" s="42">
        <f t="shared" si="57"/>
        <v>1244191.2117850254</v>
      </c>
      <c r="C376" s="42">
        <f t="shared" si="64"/>
        <v>145.64366026415996</v>
      </c>
      <c r="D376" s="42">
        <f t="shared" si="65"/>
        <v>1815.4478018862396</v>
      </c>
      <c r="E376" s="42">
        <f t="shared" si="58"/>
        <v>1291.7267564213305</v>
      </c>
      <c r="F376" s="96">
        <f t="shared" si="59"/>
        <v>233.71664282830918</v>
      </c>
      <c r="G376" s="96">
        <f t="shared" si="60"/>
        <v>467.43328565661835</v>
      </c>
      <c r="H376" s="42">
        <f t="shared" si="61"/>
        <v>287.47408333709808</v>
      </c>
      <c r="I376" s="42">
        <f t="shared" si="62"/>
        <v>3520.8504034553994</v>
      </c>
      <c r="J376" s="42">
        <f t="shared" si="63"/>
        <v>4206.8995709095652</v>
      </c>
      <c r="K376" s="43">
        <f t="shared" si="66"/>
        <v>193314.49291712479</v>
      </c>
    </row>
    <row r="377" spans="1:11">
      <c r="A377" s="95">
        <f t="shared" si="56"/>
        <v>342</v>
      </c>
      <c r="B377" s="42">
        <f t="shared" si="57"/>
        <v>1248338.5158243089</v>
      </c>
      <c r="C377" s="42">
        <f t="shared" si="64"/>
        <v>138.64553585592171</v>
      </c>
      <c r="D377" s="42">
        <f t="shared" si="65"/>
        <v>1815.4478018862396</v>
      </c>
      <c r="E377" s="42">
        <f t="shared" si="58"/>
        <v>1296.0325122760682</v>
      </c>
      <c r="F377" s="96">
        <f t="shared" si="59"/>
        <v>234.30093443537993</v>
      </c>
      <c r="G377" s="96">
        <f t="shared" si="60"/>
        <v>468.60186887075986</v>
      </c>
      <c r="H377" s="42">
        <f t="shared" si="61"/>
        <v>286.93560962639799</v>
      </c>
      <c r="I377" s="42">
        <f t="shared" si="62"/>
        <v>3527.4475078420501</v>
      </c>
      <c r="J377" s="42">
        <f t="shared" si="63"/>
        <v>4217.4168198368388</v>
      </c>
      <c r="K377" s="43">
        <f t="shared" si="66"/>
        <v>194603.25620323894</v>
      </c>
    </row>
    <row r="378" spans="1:11">
      <c r="A378" s="95">
        <f t="shared" si="56"/>
        <v>343</v>
      </c>
      <c r="B378" s="42">
        <f t="shared" si="57"/>
        <v>1252499.64421039</v>
      </c>
      <c r="C378" s="42">
        <f t="shared" si="64"/>
        <v>131.61825259598299</v>
      </c>
      <c r="D378" s="42">
        <f t="shared" si="65"/>
        <v>1815.4478018862396</v>
      </c>
      <c r="E378" s="42">
        <f t="shared" si="58"/>
        <v>1300.3526206503218</v>
      </c>
      <c r="F378" s="96">
        <f t="shared" si="59"/>
        <v>234.88668677146836</v>
      </c>
      <c r="G378" s="96">
        <f t="shared" si="60"/>
        <v>469.77337354293672</v>
      </c>
      <c r="H378" s="42">
        <f t="shared" si="61"/>
        <v>286.39417464926095</v>
      </c>
      <c r="I378" s="42">
        <f t="shared" si="62"/>
        <v>3534.0663082017054</v>
      </c>
      <c r="J378" s="42">
        <f t="shared" si="63"/>
        <v>4227.9603618864303</v>
      </c>
      <c r="K378" s="43">
        <f t="shared" si="66"/>
        <v>195900.61124459386</v>
      </c>
    </row>
    <row r="379" spans="1:11">
      <c r="A379" s="95">
        <f t="shared" si="56"/>
        <v>344</v>
      </c>
      <c r="B379" s="42">
        <f t="shared" si="57"/>
        <v>1256674.6430244248</v>
      </c>
      <c r="C379" s="42">
        <f t="shared" si="64"/>
        <v>124.56168898912756</v>
      </c>
      <c r="D379" s="42">
        <f t="shared" si="65"/>
        <v>1815.4478018862396</v>
      </c>
      <c r="E379" s="42">
        <f t="shared" si="58"/>
        <v>1304.687129385823</v>
      </c>
      <c r="F379" s="96">
        <f t="shared" si="59"/>
        <v>235.47390348839701</v>
      </c>
      <c r="G379" s="96">
        <f t="shared" si="60"/>
        <v>470.94780697679403</v>
      </c>
      <c r="H379" s="42">
        <f t="shared" si="61"/>
        <v>285.84976367499013</v>
      </c>
      <c r="I379" s="42">
        <f t="shared" si="62"/>
        <v>3540.7068780622635</v>
      </c>
      <c r="J379" s="42">
        <f t="shared" si="63"/>
        <v>4238.530262791146</v>
      </c>
      <c r="K379" s="43">
        <f t="shared" si="66"/>
        <v>197206.61531955781</v>
      </c>
    </row>
    <row r="380" spans="1:11">
      <c r="A380" s="95">
        <f t="shared" si="56"/>
        <v>345</v>
      </c>
      <c r="B380" s="42">
        <f t="shared" si="57"/>
        <v>1260863.558501173</v>
      </c>
      <c r="C380" s="42">
        <f t="shared" si="64"/>
        <v>117.4757230339103</v>
      </c>
      <c r="D380" s="42">
        <f t="shared" si="65"/>
        <v>1815.4478018862396</v>
      </c>
      <c r="E380" s="42">
        <f t="shared" si="58"/>
        <v>1309.036086483776</v>
      </c>
      <c r="F380" s="96">
        <f t="shared" si="59"/>
        <v>236.06258824711799</v>
      </c>
      <c r="G380" s="96">
        <f t="shared" si="60"/>
        <v>472.12517649423597</v>
      </c>
      <c r="H380" s="42">
        <f t="shared" si="61"/>
        <v>285.30236190353725</v>
      </c>
      <c r="I380" s="42">
        <f t="shared" si="62"/>
        <v>3547.3692912078327</v>
      </c>
      <c r="J380" s="42">
        <f t="shared" si="63"/>
        <v>4249.1265884481236</v>
      </c>
      <c r="K380" s="43">
        <f t="shared" si="66"/>
        <v>198521.32608835484</v>
      </c>
    </row>
    <row r="381" spans="1:11">
      <c r="A381" s="95">
        <f t="shared" si="56"/>
        <v>346</v>
      </c>
      <c r="B381" s="42">
        <f t="shared" si="57"/>
        <v>1265066.4370295103</v>
      </c>
      <c r="C381" s="42">
        <f t="shared" si="64"/>
        <v>110.36023222054632</v>
      </c>
      <c r="D381" s="42">
        <f t="shared" si="65"/>
        <v>1815.4478018862396</v>
      </c>
      <c r="E381" s="42">
        <f t="shared" si="58"/>
        <v>1313.3995401053887</v>
      </c>
      <c r="F381" s="96">
        <f t="shared" si="59"/>
        <v>236.65274471773577</v>
      </c>
      <c r="G381" s="96">
        <f t="shared" si="60"/>
        <v>473.30548943547154</v>
      </c>
      <c r="H381" s="42">
        <f t="shared" si="61"/>
        <v>284.751954465187</v>
      </c>
      <c r="I381" s="42">
        <f t="shared" si="62"/>
        <v>3554.0536216796486</v>
      </c>
      <c r="J381" s="42">
        <f t="shared" si="63"/>
        <v>4259.7494049192437</v>
      </c>
      <c r="K381" s="43">
        <f t="shared" si="66"/>
        <v>199844.80159561051</v>
      </c>
    </row>
    <row r="382" spans="1:11">
      <c r="A382" s="95">
        <f t="shared" si="56"/>
        <v>347</v>
      </c>
      <c r="B382" s="42">
        <f t="shared" si="57"/>
        <v>1269283.325152942</v>
      </c>
      <c r="C382" s="42">
        <f t="shared" si="64"/>
        <v>103.21509352879343</v>
      </c>
      <c r="D382" s="42">
        <f t="shared" si="65"/>
        <v>1815.4478018862396</v>
      </c>
      <c r="E382" s="42">
        <f t="shared" si="58"/>
        <v>1317.7775385724065</v>
      </c>
      <c r="F382" s="96">
        <f t="shared" si="59"/>
        <v>237.2443765795301</v>
      </c>
      <c r="G382" s="96">
        <f t="shared" si="60"/>
        <v>474.4887531590602</v>
      </c>
      <c r="H382" s="42">
        <f t="shared" si="61"/>
        <v>284.19852642024</v>
      </c>
      <c r="I382" s="42">
        <f t="shared" si="62"/>
        <v>3560.7599437769968</v>
      </c>
      <c r="J382" s="42">
        <f t="shared" si="63"/>
        <v>4270.3987784315414</v>
      </c>
      <c r="K382" s="43">
        <f t="shared" si="66"/>
        <v>201177.10027291457</v>
      </c>
    </row>
    <row r="383" spans="1:11" ht="13.5" thickBot="1">
      <c r="A383" s="80">
        <f t="shared" si="56"/>
        <v>348</v>
      </c>
      <c r="B383" s="37">
        <f t="shared" si="57"/>
        <v>1273514.2695701185</v>
      </c>
      <c r="C383" s="37">
        <f t="shared" si="64"/>
        <v>96.040183425824807</v>
      </c>
      <c r="D383" s="37">
        <f t="shared" si="65"/>
        <v>1815.4478018862396</v>
      </c>
      <c r="E383" s="37">
        <f t="shared" si="58"/>
        <v>1322.170130367648</v>
      </c>
      <c r="F383" s="97">
        <f t="shared" si="59"/>
        <v>237.8374875209789</v>
      </c>
      <c r="G383" s="97">
        <f t="shared" si="60"/>
        <v>475.67497504195779</v>
      </c>
      <c r="H383" s="37">
        <f t="shared" si="61"/>
        <v>283.64206275869458</v>
      </c>
      <c r="I383" s="37">
        <f t="shared" si="62"/>
        <v>3567.4883320581293</v>
      </c>
      <c r="J383" s="37">
        <f t="shared" si="63"/>
        <v>4281.0747753776204</v>
      </c>
      <c r="K383" s="38">
        <f t="shared" si="66"/>
        <v>202518.28094140065</v>
      </c>
    </row>
    <row r="384" spans="1:11">
      <c r="A384" s="94">
        <f t="shared" si="56"/>
        <v>349</v>
      </c>
      <c r="B384" s="32">
        <f t="shared" si="57"/>
        <v>1277759.3171353524</v>
      </c>
      <c r="C384" s="32">
        <f t="shared" si="64"/>
        <v>88.835377864093516</v>
      </c>
      <c r="D384" s="32">
        <f t="shared" si="65"/>
        <v>1815.4478018862396</v>
      </c>
      <c r="E384" s="32">
        <f t="shared" si="58"/>
        <v>1326.5773641355402</v>
      </c>
      <c r="F384" s="98">
        <f t="shared" si="59"/>
        <v>238.43208123978133</v>
      </c>
      <c r="G384" s="98">
        <f t="shared" si="60"/>
        <v>476.86416247956265</v>
      </c>
      <c r="H384" s="32">
        <f t="shared" si="61"/>
        <v>283.08254839992674</v>
      </c>
      <c r="I384" s="32">
        <f t="shared" si="62"/>
        <v>3574.2388613411977</v>
      </c>
      <c r="J384" s="32">
        <f t="shared" si="63"/>
        <v>4291.777462316064</v>
      </c>
      <c r="K384" s="33">
        <f t="shared" si="66"/>
        <v>203868.40281434331</v>
      </c>
    </row>
    <row r="385" spans="1:11">
      <c r="A385" s="95">
        <f t="shared" si="56"/>
        <v>350</v>
      </c>
      <c r="B385" s="42">
        <f t="shared" si="57"/>
        <v>1282018.5148591371</v>
      </c>
      <c r="C385" s="42">
        <f t="shared" si="64"/>
        <v>81.600552279188605</v>
      </c>
      <c r="D385" s="42">
        <f t="shared" si="65"/>
        <v>1815.4478018862396</v>
      </c>
      <c r="E385" s="42">
        <f t="shared" si="58"/>
        <v>1330.9992886826587</v>
      </c>
      <c r="F385" s="96">
        <f t="shared" si="59"/>
        <v>239.02816144288076</v>
      </c>
      <c r="G385" s="96">
        <f t="shared" si="60"/>
        <v>478.05632288576152</v>
      </c>
      <c r="H385" s="42">
        <f t="shared" si="61"/>
        <v>282.5199681923695</v>
      </c>
      <c r="I385" s="42">
        <f t="shared" si="62"/>
        <v>3581.0116067051713</v>
      </c>
      <c r="J385" s="42">
        <f t="shared" si="63"/>
        <v>4302.5069059718535</v>
      </c>
      <c r="K385" s="43">
        <f t="shared" si="66"/>
        <v>205227.52549977225</v>
      </c>
    </row>
    <row r="386" spans="1:11">
      <c r="A386" s="95">
        <f t="shared" si="56"/>
        <v>351</v>
      </c>
      <c r="B386" s="42">
        <f t="shared" si="57"/>
        <v>1286291.9099086677</v>
      </c>
      <c r="C386" s="42">
        <f t="shared" si="64"/>
        <v>74.335581587680053</v>
      </c>
      <c r="D386" s="42">
        <f t="shared" si="65"/>
        <v>1815.4478018862396</v>
      </c>
      <c r="E386" s="42">
        <f t="shared" si="58"/>
        <v>1335.435952978268</v>
      </c>
      <c r="F386" s="96">
        <f t="shared" si="59"/>
        <v>239.62573184648795</v>
      </c>
      <c r="G386" s="96">
        <f t="shared" si="60"/>
        <v>479.2514636929759</v>
      </c>
      <c r="H386" s="42">
        <f t="shared" si="61"/>
        <v>281.95430691318961</v>
      </c>
      <c r="I386" s="42">
        <f t="shared" si="62"/>
        <v>3587.8066434907819</v>
      </c>
      <c r="J386" s="42">
        <f t="shared" si="63"/>
        <v>4313.2631732367827</v>
      </c>
      <c r="K386" s="43">
        <f t="shared" si="66"/>
        <v>206595.70900310404</v>
      </c>
    </row>
    <row r="387" spans="1:11">
      <c r="A387" s="95">
        <f t="shared" si="56"/>
        <v>352</v>
      </c>
      <c r="B387" s="42">
        <f t="shared" si="57"/>
        <v>1290579.5496083633</v>
      </c>
      <c r="C387" s="42">
        <f t="shared" si="64"/>
        <v>67.040340184956676</v>
      </c>
      <c r="D387" s="42">
        <f t="shared" si="65"/>
        <v>1815.4478018862396</v>
      </c>
      <c r="E387" s="42">
        <f t="shared" si="58"/>
        <v>1339.8874061548622</v>
      </c>
      <c r="F387" s="96">
        <f t="shared" si="59"/>
        <v>240.22479617610415</v>
      </c>
      <c r="G387" s="96">
        <f t="shared" si="60"/>
        <v>480.4495923522083</v>
      </c>
      <c r="H387" s="42">
        <f t="shared" si="61"/>
        <v>281.38554926796377</v>
      </c>
      <c r="I387" s="42">
        <f t="shared" si="62"/>
        <v>3594.6240473014504</v>
      </c>
      <c r="J387" s="42">
        <f t="shared" si="63"/>
        <v>4324.0463311698741</v>
      </c>
      <c r="K387" s="43">
        <f t="shared" si="66"/>
        <v>207973.01372979139</v>
      </c>
    </row>
    <row r="388" spans="1:11">
      <c r="A388" s="95">
        <f t="shared" si="56"/>
        <v>353</v>
      </c>
      <c r="B388" s="42">
        <f t="shared" si="57"/>
        <v>1294881.4814403914</v>
      </c>
      <c r="C388" s="42">
        <f t="shared" si="64"/>
        <v>59.714701943055616</v>
      </c>
      <c r="D388" s="42">
        <f t="shared" si="65"/>
        <v>1815.4478018862396</v>
      </c>
      <c r="E388" s="42">
        <f t="shared" si="58"/>
        <v>1344.3536975087118</v>
      </c>
      <c r="F388" s="96">
        <f t="shared" si="59"/>
        <v>240.82535816654439</v>
      </c>
      <c r="G388" s="96">
        <f t="shared" si="60"/>
        <v>481.65071633308878</v>
      </c>
      <c r="H388" s="42">
        <f t="shared" si="61"/>
        <v>280.81367989035351</v>
      </c>
      <c r="I388" s="42">
        <f t="shared" si="62"/>
        <v>3601.4638940042314</v>
      </c>
      <c r="J388" s="42">
        <f t="shared" si="63"/>
        <v>4334.8564469977982</v>
      </c>
      <c r="K388" s="43">
        <f t="shared" si="66"/>
        <v>209359.50048798998</v>
      </c>
    </row>
    <row r="389" spans="1:11">
      <c r="A389" s="95">
        <f t="shared" si="56"/>
        <v>354</v>
      </c>
      <c r="B389" s="42">
        <f t="shared" si="57"/>
        <v>1299197.7530451927</v>
      </c>
      <c r="C389" s="42">
        <f t="shared" si="64"/>
        <v>52.358540208479553</v>
      </c>
      <c r="D389" s="42">
        <f t="shared" si="65"/>
        <v>1815.4478018862396</v>
      </c>
      <c r="E389" s="42">
        <f t="shared" si="58"/>
        <v>1348.8348765004077</v>
      </c>
      <c r="F389" s="96">
        <f t="shared" si="59"/>
        <v>241.42742156196073</v>
      </c>
      <c r="G389" s="96">
        <f t="shared" si="60"/>
        <v>482.85484312392146</v>
      </c>
      <c r="H389" s="42">
        <f t="shared" si="61"/>
        <v>280.23868334177746</v>
      </c>
      <c r="I389" s="42">
        <f t="shared" si="62"/>
        <v>3608.3262597307521</v>
      </c>
      <c r="J389" s="42">
        <f t="shared" si="63"/>
        <v>4345.6935881152922</v>
      </c>
      <c r="K389" s="43">
        <f t="shared" si="66"/>
        <v>210755.23049124324</v>
      </c>
    </row>
    <row r="390" spans="1:11">
      <c r="A390" s="95">
        <f t="shared" si="56"/>
        <v>355</v>
      </c>
      <c r="B390" s="42">
        <f t="shared" si="57"/>
        <v>1303528.4122220101</v>
      </c>
      <c r="C390" s="42">
        <f t="shared" si="64"/>
        <v>44.971727800009603</v>
      </c>
      <c r="D390" s="42">
        <f t="shared" si="65"/>
        <v>1815.4478018862396</v>
      </c>
      <c r="E390" s="42">
        <f t="shared" si="58"/>
        <v>1353.3309927554092</v>
      </c>
      <c r="F390" s="96">
        <f t="shared" si="59"/>
        <v>242.03099011586562</v>
      </c>
      <c r="G390" s="96">
        <f t="shared" si="60"/>
        <v>484.06198023173124</v>
      </c>
      <c r="H390" s="42">
        <f t="shared" si="61"/>
        <v>279.66054411108377</v>
      </c>
      <c r="I390" s="42">
        <f t="shared" si="62"/>
        <v>3615.2112208781623</v>
      </c>
      <c r="J390" s="42">
        <f t="shared" si="63"/>
        <v>4356.5578220855805</v>
      </c>
      <c r="K390" s="43">
        <f t="shared" si="66"/>
        <v>212160.26536118487</v>
      </c>
    </row>
    <row r="391" spans="1:11">
      <c r="A391" s="95">
        <f t="shared" si="56"/>
        <v>356</v>
      </c>
      <c r="B391" s="42">
        <f t="shared" si="57"/>
        <v>1307873.5069294169</v>
      </c>
      <c r="C391" s="42">
        <f t="shared" si="64"/>
        <v>37.554137006504334</v>
      </c>
      <c r="D391" s="42">
        <f t="shared" si="65"/>
        <v>1815.4478018862396</v>
      </c>
      <c r="E391" s="42">
        <f t="shared" si="58"/>
        <v>1357.8420960645938</v>
      </c>
      <c r="F391" s="96">
        <f t="shared" si="59"/>
        <v>242.63606759115527</v>
      </c>
      <c r="G391" s="96">
        <f t="shared" si="60"/>
        <v>485.27213518231054</v>
      </c>
      <c r="H391" s="42">
        <f t="shared" si="61"/>
        <v>279.07924661421964</v>
      </c>
      <c r="I391" s="42">
        <f t="shared" si="62"/>
        <v>3622.1188541100796</v>
      </c>
      <c r="J391" s="42">
        <f t="shared" si="63"/>
        <v>4367.4492166407945</v>
      </c>
      <c r="K391" s="43">
        <f t="shared" si="66"/>
        <v>213574.66713025942</v>
      </c>
    </row>
    <row r="392" spans="1:11">
      <c r="A392" s="95">
        <f t="shared" si="56"/>
        <v>357</v>
      </c>
      <c r="B392" s="42">
        <f t="shared" si="57"/>
        <v>1312233.0852858485</v>
      </c>
      <c r="C392" s="42">
        <f t="shared" si="64"/>
        <v>30.105639584693108</v>
      </c>
      <c r="D392" s="42">
        <f t="shared" si="65"/>
        <v>1815.4478018862396</v>
      </c>
      <c r="E392" s="42">
        <f t="shared" si="58"/>
        <v>1362.3682363848093</v>
      </c>
      <c r="F392" s="96">
        <f t="shared" si="59"/>
        <v>243.24265776013314</v>
      </c>
      <c r="G392" s="96">
        <f t="shared" si="60"/>
        <v>486.48531552026628</v>
      </c>
      <c r="H392" s="42">
        <f t="shared" si="61"/>
        <v>278.49477519390047</v>
      </c>
      <c r="I392" s="42">
        <f t="shared" si="62"/>
        <v>3629.0492363575481</v>
      </c>
      <c r="J392" s="42">
        <f t="shared" si="63"/>
        <v>4378.3678396823962</v>
      </c>
      <c r="K392" s="43">
        <f t="shared" si="66"/>
        <v>214998.49824446114</v>
      </c>
    </row>
    <row r="393" spans="1:11">
      <c r="A393" s="95">
        <f t="shared" si="56"/>
        <v>358</v>
      </c>
      <c r="B393" s="42">
        <f t="shared" si="57"/>
        <v>1316607.1955701348</v>
      </c>
      <c r="C393" s="42">
        <f t="shared" si="64"/>
        <v>22.626106756957142</v>
      </c>
      <c r="D393" s="42">
        <f t="shared" si="65"/>
        <v>1815.4478018862396</v>
      </c>
      <c r="E393" s="42">
        <f t="shared" si="58"/>
        <v>1366.9094638394256</v>
      </c>
      <c r="F393" s="96">
        <f t="shared" si="59"/>
        <v>243.85076440453346</v>
      </c>
      <c r="G393" s="96">
        <f t="shared" si="60"/>
        <v>487.70152880906693</v>
      </c>
      <c r="H393" s="42">
        <f t="shared" si="61"/>
        <v>277.90711411927657</v>
      </c>
      <c r="I393" s="42">
        <f t="shared" si="62"/>
        <v>3636.0024448199893</v>
      </c>
      <c r="J393" s="42">
        <f t="shared" si="63"/>
        <v>4389.313759281602</v>
      </c>
      <c r="K393" s="43">
        <f t="shared" si="66"/>
        <v>216431.82156609086</v>
      </c>
    </row>
    <row r="394" spans="1:11">
      <c r="A394" s="95">
        <f t="shared" si="56"/>
        <v>359</v>
      </c>
      <c r="B394" s="42">
        <f t="shared" si="57"/>
        <v>1320995.8862220354</v>
      </c>
      <c r="C394" s="42">
        <f t="shared" si="64"/>
        <v>15.115409209105792</v>
      </c>
      <c r="D394" s="42">
        <f t="shared" si="65"/>
        <v>1815.4478018862396</v>
      </c>
      <c r="E394" s="42">
        <f t="shared" si="58"/>
        <v>1371.4658287188904</v>
      </c>
      <c r="F394" s="96">
        <f t="shared" si="59"/>
        <v>244.4603913155448</v>
      </c>
      <c r="G394" s="96">
        <f t="shared" si="60"/>
        <v>488.92078263108959</v>
      </c>
      <c r="H394" s="42">
        <f t="shared" si="61"/>
        <v>277.31624758559923</v>
      </c>
      <c r="I394" s="42">
        <f t="shared" si="62"/>
        <v>3642.9785569661649</v>
      </c>
      <c r="J394" s="42">
        <f t="shared" si="63"/>
        <v>4400.2870436798057</v>
      </c>
      <c r="K394" s="43">
        <f t="shared" si="66"/>
        <v>217874.70037653146</v>
      </c>
    </row>
    <row r="395" spans="1:11" ht="13.5" thickBot="1">
      <c r="A395" s="80">
        <f t="shared" si="56"/>
        <v>360</v>
      </c>
      <c r="B395" s="37">
        <f t="shared" si="57"/>
        <v>1325399.2058427755</v>
      </c>
      <c r="C395" s="37">
        <f t="shared" si="64"/>
        <v>7.5734170881382852</v>
      </c>
      <c r="D395" s="37">
        <f t="shared" si="65"/>
        <v>1815.4478018862396</v>
      </c>
      <c r="E395" s="37">
        <f t="shared" si="58"/>
        <v>1376.0373814812867</v>
      </c>
      <c r="F395" s="97">
        <f t="shared" si="59"/>
        <v>245.07154229383366</v>
      </c>
      <c r="G395" s="97">
        <f t="shared" si="60"/>
        <v>490.14308458766732</v>
      </c>
      <c r="H395" s="37">
        <f t="shared" si="61"/>
        <v>276.72215971388499</v>
      </c>
      <c r="I395" s="37">
        <f t="shared" si="62"/>
        <v>3649.9776505351429</v>
      </c>
      <c r="J395" s="37">
        <f t="shared" si="63"/>
        <v>4411.2877612890052</v>
      </c>
      <c r="K395" s="38">
        <f t="shared" si="66"/>
        <v>219327.19837904166</v>
      </c>
    </row>
    <row r="396" spans="1:11">
      <c r="A396" s="99"/>
    </row>
    <row r="397" spans="1:11">
      <c r="A397" s="99"/>
    </row>
    <row r="398" spans="1:11">
      <c r="A398" s="99"/>
    </row>
    <row r="399" spans="1:11">
      <c r="A399" s="99"/>
    </row>
    <row r="400" spans="1:11">
      <c r="A400" s="99"/>
    </row>
    <row r="401" spans="1:1">
      <c r="A401" s="99"/>
    </row>
    <row r="402" spans="1:1">
      <c r="A402" s="99"/>
    </row>
    <row r="403" spans="1:1">
      <c r="A403" s="99"/>
    </row>
    <row r="404" spans="1:1">
      <c r="A404" s="99"/>
    </row>
    <row r="405" spans="1:1">
      <c r="A405" s="99"/>
    </row>
    <row r="406" spans="1:1">
      <c r="A406" s="99"/>
    </row>
    <row r="407" spans="1:1">
      <c r="A407" s="99"/>
    </row>
    <row r="408" spans="1:1">
      <c r="A408" s="99"/>
    </row>
    <row r="409" spans="1:1">
      <c r="A409" s="99"/>
    </row>
    <row r="410" spans="1:1">
      <c r="A410" s="99"/>
    </row>
    <row r="411" spans="1:1">
      <c r="A411" s="99"/>
    </row>
    <row r="412" spans="1:1">
      <c r="A412" s="99"/>
    </row>
    <row r="413" spans="1:1">
      <c r="A413" s="99"/>
    </row>
    <row r="414" spans="1:1">
      <c r="A414" s="99"/>
    </row>
    <row r="415" spans="1:1">
      <c r="A415" s="99"/>
    </row>
    <row r="416" spans="1:1">
      <c r="A416" s="99"/>
    </row>
    <row r="417" spans="1:1">
      <c r="A417" s="99"/>
    </row>
    <row r="418" spans="1:1">
      <c r="A418" s="99"/>
    </row>
    <row r="419" spans="1:1">
      <c r="A419" s="99"/>
    </row>
    <row r="420" spans="1:1">
      <c r="A420" s="99"/>
    </row>
    <row r="421" spans="1:1">
      <c r="A421" s="99"/>
    </row>
    <row r="422" spans="1:1">
      <c r="A422" s="99"/>
    </row>
    <row r="423" spans="1:1">
      <c r="A423" s="99"/>
    </row>
    <row r="424" spans="1:1">
      <c r="A424" s="99"/>
    </row>
    <row r="425" spans="1:1">
      <c r="A425" s="99"/>
    </row>
    <row r="426" spans="1:1">
      <c r="A426" s="99"/>
    </row>
    <row r="427" spans="1:1">
      <c r="A427" s="99"/>
    </row>
    <row r="428" spans="1:1">
      <c r="A428" s="99"/>
    </row>
    <row r="429" spans="1:1">
      <c r="A429" s="99"/>
    </row>
    <row r="430" spans="1:1">
      <c r="A430" s="99"/>
    </row>
  </sheetData>
  <sheetProtection algorithmName="SHA-512" hashValue="tn0lbxKpwI93NV3XHIfZDzXTcoFsJ1vBzFp01DJ7Nvr2owtVbyFyjeLZAR8ByiCzoNBOr4XPHX+r7EuFwNRkNg==" saltValue="NOzQ0MB9pZFaARJQSGjAHg==" spinCount="100000" sheet="1" objects="1" scenarios="1"/>
  <protectedRanges>
    <protectedRange sqref="C6 G14 G20 C12:C17 C19:C21 G6:G11" name="Range1_2"/>
    <protectedRange sqref="G15:G19" name="Range1_1_1_1"/>
    <protectedRange sqref="C24" name="Range1_2_1"/>
    <protectedRange sqref="C8" name="Range1_1_1_1_1"/>
  </protectedRanges>
  <mergeCells count="37">
    <mergeCell ref="E30:F30"/>
    <mergeCell ref="A30:B30"/>
    <mergeCell ref="E27:F27"/>
    <mergeCell ref="A26:B26"/>
    <mergeCell ref="E28:F28"/>
    <mergeCell ref="A27:B27"/>
    <mergeCell ref="A28:B28"/>
    <mergeCell ref="A29:B29"/>
    <mergeCell ref="A3:B3"/>
    <mergeCell ref="A17:B17"/>
    <mergeCell ref="A19:B19"/>
    <mergeCell ref="A8:B8"/>
    <mergeCell ref="A24:B24"/>
    <mergeCell ref="A10:B10"/>
    <mergeCell ref="A18:B18"/>
    <mergeCell ref="A22:B22"/>
    <mergeCell ref="A23:B23"/>
    <mergeCell ref="A20:B20"/>
    <mergeCell ref="A13:B13"/>
    <mergeCell ref="A14:B14"/>
    <mergeCell ref="A15:B15"/>
    <mergeCell ref="A32:G32"/>
    <mergeCell ref="A5:B5"/>
    <mergeCell ref="E5:F5"/>
    <mergeCell ref="A6:B6"/>
    <mergeCell ref="E6:F6"/>
    <mergeCell ref="A7:B7"/>
    <mergeCell ref="A16:B16"/>
    <mergeCell ref="A9:B9"/>
    <mergeCell ref="E10:F10"/>
    <mergeCell ref="A11:B11"/>
    <mergeCell ref="A12:B12"/>
    <mergeCell ref="E9:F9"/>
    <mergeCell ref="E7:F7"/>
    <mergeCell ref="E8:F8"/>
    <mergeCell ref="E26:F26"/>
    <mergeCell ref="E29:F29"/>
  </mergeCells>
  <pageMargins left="0.7" right="0.7" top="0.75" bottom="0.75"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9339B-F4E6-419D-8699-BE155929C560}">
  <sheetPr codeName="Sheet2"/>
  <dimension ref="A1:I40"/>
  <sheetViews>
    <sheetView workbookViewId="0">
      <selection activeCell="C11" sqref="C11"/>
    </sheetView>
  </sheetViews>
  <sheetFormatPr defaultColWidth="11.5703125" defaultRowHeight="12.75"/>
  <cols>
    <col min="1" max="12" width="15.42578125" style="24" customWidth="1"/>
    <col min="13" max="16384" width="11.5703125" style="24"/>
  </cols>
  <sheetData>
    <row r="1" spans="1:9">
      <c r="A1" s="20" t="s">
        <v>30</v>
      </c>
      <c r="B1" s="21"/>
      <c r="C1" s="21"/>
      <c r="D1" s="22"/>
      <c r="E1" s="75"/>
      <c r="F1" s="75"/>
      <c r="G1" s="75"/>
      <c r="H1" s="75"/>
      <c r="I1" s="75"/>
    </row>
    <row r="2" spans="1:9">
      <c r="A2" s="20"/>
      <c r="B2" s="21"/>
      <c r="C2" s="21"/>
      <c r="D2" s="25"/>
      <c r="E2" s="75"/>
      <c r="F2" s="75"/>
      <c r="G2" s="75"/>
      <c r="H2" s="75"/>
      <c r="I2" s="75"/>
    </row>
    <row r="3" spans="1:9">
      <c r="A3" s="110" t="s">
        <v>58</v>
      </c>
      <c r="B3" s="110"/>
      <c r="E3" s="110" t="s">
        <v>37</v>
      </c>
      <c r="F3" s="110"/>
    </row>
    <row r="4" spans="1:9">
      <c r="A4" s="109" t="s">
        <v>50</v>
      </c>
      <c r="B4" s="109"/>
      <c r="C4" s="19">
        <v>60000</v>
      </c>
      <c r="E4" s="107" t="s">
        <v>38</v>
      </c>
      <c r="F4" s="107"/>
      <c r="G4" s="19">
        <v>200</v>
      </c>
    </row>
    <row r="5" spans="1:9">
      <c r="A5" s="107" t="s">
        <v>31</v>
      </c>
      <c r="B5" s="107"/>
      <c r="C5" s="46">
        <v>0.36</v>
      </c>
      <c r="E5" s="107" t="s">
        <v>56</v>
      </c>
      <c r="F5" s="107"/>
      <c r="G5" s="19">
        <v>75</v>
      </c>
    </row>
    <row r="6" spans="1:9">
      <c r="A6" s="111" t="s">
        <v>32</v>
      </c>
      <c r="B6" s="111"/>
      <c r="C6" s="47">
        <v>0.28000000000000003</v>
      </c>
      <c r="E6" s="107" t="s">
        <v>57</v>
      </c>
      <c r="F6" s="107"/>
      <c r="G6" s="19">
        <v>50</v>
      </c>
    </row>
    <row r="7" spans="1:9">
      <c r="A7" s="17"/>
      <c r="B7" s="17"/>
      <c r="C7" s="45"/>
      <c r="E7" s="107" t="s">
        <v>52</v>
      </c>
      <c r="F7" s="107"/>
      <c r="G7" s="19"/>
    </row>
    <row r="8" spans="1:9">
      <c r="A8" s="110" t="s">
        <v>49</v>
      </c>
      <c r="B8" s="110"/>
      <c r="E8" s="107" t="s">
        <v>42</v>
      </c>
      <c r="F8" s="107"/>
      <c r="G8" s="48">
        <f>SUM(G4:G7)</f>
        <v>325</v>
      </c>
    </row>
    <row r="9" spans="1:9">
      <c r="A9" s="107" t="s">
        <v>27</v>
      </c>
      <c r="B9" s="107"/>
      <c r="C9" s="19">
        <v>250</v>
      </c>
      <c r="E9" s="107" t="s">
        <v>53</v>
      </c>
      <c r="F9" s="107"/>
      <c r="G9" s="48">
        <f>C16-G8</f>
        <v>1075.0000000000002</v>
      </c>
    </row>
    <row r="10" spans="1:9">
      <c r="A10" s="107" t="s">
        <v>28</v>
      </c>
      <c r="B10" s="107"/>
      <c r="C10" s="19"/>
    </row>
    <row r="11" spans="1:9">
      <c r="A11" s="107" t="s">
        <v>29</v>
      </c>
      <c r="B11" s="107"/>
      <c r="C11" s="19"/>
      <c r="E11" s="110" t="s">
        <v>45</v>
      </c>
      <c r="F11" s="110"/>
    </row>
    <row r="12" spans="1:9">
      <c r="A12" s="107" t="s">
        <v>51</v>
      </c>
      <c r="B12" s="107"/>
      <c r="C12" s="19"/>
      <c r="E12" s="108" t="s">
        <v>43</v>
      </c>
      <c r="F12" s="108"/>
      <c r="G12" s="19">
        <v>100000</v>
      </c>
    </row>
    <row r="13" spans="1:9">
      <c r="A13" s="107" t="s">
        <v>33</v>
      </c>
      <c r="B13" s="107"/>
      <c r="C13" s="48">
        <f>SUM(C9:C12)</f>
        <v>250</v>
      </c>
      <c r="E13" s="108" t="s">
        <v>44</v>
      </c>
      <c r="F13" s="108"/>
      <c r="G13" s="12">
        <v>20</v>
      </c>
    </row>
    <row r="14" spans="1:9">
      <c r="A14" s="107" t="s">
        <v>34</v>
      </c>
      <c r="B14" s="107"/>
      <c r="C14" s="48">
        <f>C4/12*C5-C13</f>
        <v>1550</v>
      </c>
      <c r="E14" s="108" t="s">
        <v>40</v>
      </c>
      <c r="F14" s="108"/>
      <c r="G14" s="12">
        <v>3.5</v>
      </c>
    </row>
    <row r="15" spans="1:9">
      <c r="A15" s="107" t="s">
        <v>35</v>
      </c>
      <c r="B15" s="107"/>
      <c r="C15" s="48">
        <f>C4/12*C6</f>
        <v>1400.0000000000002</v>
      </c>
      <c r="E15" s="108" t="s">
        <v>46</v>
      </c>
      <c r="F15" s="108"/>
      <c r="G15" s="48">
        <f>G12/(G13/100+G14/100)</f>
        <v>425531.91489361698</v>
      </c>
    </row>
    <row r="16" spans="1:9">
      <c r="A16" s="107" t="s">
        <v>36</v>
      </c>
      <c r="B16" s="107"/>
      <c r="C16" s="49">
        <f>MIN(C14:C15)</f>
        <v>1400.0000000000002</v>
      </c>
      <c r="E16" s="107" t="s">
        <v>54</v>
      </c>
      <c r="F16" s="107"/>
      <c r="G16" s="48">
        <f>PMT(C19/1200,C20*12,-G15*(1-G13/100))</f>
        <v>1625.2435590313514</v>
      </c>
    </row>
    <row r="18" spans="1:3">
      <c r="A18" s="110" t="s">
        <v>39</v>
      </c>
      <c r="B18" s="110"/>
      <c r="C18" s="18"/>
    </row>
    <row r="19" spans="1:3">
      <c r="A19" s="109" t="s">
        <v>4</v>
      </c>
      <c r="B19" s="109"/>
      <c r="C19" s="12">
        <v>4</v>
      </c>
    </row>
    <row r="20" spans="1:3">
      <c r="A20" s="108" t="s">
        <v>24</v>
      </c>
      <c r="B20" s="108"/>
      <c r="C20" s="26">
        <v>30</v>
      </c>
    </row>
    <row r="21" spans="1:3">
      <c r="A21" s="107" t="s">
        <v>55</v>
      </c>
      <c r="B21" s="107"/>
      <c r="C21" s="50">
        <f>MIN(G9,G16)</f>
        <v>1075.0000000000002</v>
      </c>
    </row>
    <row r="22" spans="1:3">
      <c r="A22" s="108" t="s">
        <v>5</v>
      </c>
      <c r="B22" s="108"/>
      <c r="C22" s="48">
        <f>PV(C19/1200,C20*12,-C21)</f>
        <v>225170.83348826016</v>
      </c>
    </row>
    <row r="23" spans="1:3">
      <c r="A23" s="108" t="s">
        <v>26</v>
      </c>
      <c r="B23" s="108"/>
      <c r="C23" s="49">
        <f>(G12-C22*G14/100)/(1+G14/100)</f>
        <v>89003.884857884928</v>
      </c>
    </row>
    <row r="24" spans="1:3">
      <c r="A24" s="107" t="s">
        <v>41</v>
      </c>
      <c r="B24" s="107"/>
      <c r="C24" s="49">
        <f>G14/100*(C22+C23)</f>
        <v>10996.115142115081</v>
      </c>
    </row>
    <row r="26" spans="1:3">
      <c r="A26" s="107" t="s">
        <v>47</v>
      </c>
      <c r="B26" s="107"/>
      <c r="C26" s="51">
        <f>C23+C22</f>
        <v>314174.71834614512</v>
      </c>
    </row>
    <row r="40" spans="1:3">
      <c r="A40" s="16"/>
      <c r="B40" s="16"/>
      <c r="C40" s="18"/>
    </row>
  </sheetData>
  <sheetProtection algorithmName="SHA-512" hashValue="6ieuZSvKW7i1p7aOZmUofaoVW0atzi6rMELIwFNiCijrW2NJJTwfoNZ7H2EgQChZphdvy37P/O/l7COUbS1xTA==" saltValue="/DmjPiBrb+fjH95HHOKZ4A==" spinCount="100000" sheet="1" objects="1" scenarios="1"/>
  <protectedRanges>
    <protectedRange sqref="C4 C9:C15 G4:G9 G12 G15:G16 C18 C40" name="Range1_2"/>
    <protectedRange sqref="G13:G14 C19" name="Range1_1_1_1"/>
    <protectedRange sqref="C22" name="Range1_2_1"/>
  </protectedRanges>
  <mergeCells count="34">
    <mergeCell ref="E4:F4"/>
    <mergeCell ref="E3:F3"/>
    <mergeCell ref="A3:B3"/>
    <mergeCell ref="A4:B4"/>
    <mergeCell ref="E12:F12"/>
    <mergeCell ref="A6:B6"/>
    <mergeCell ref="A8:B8"/>
    <mergeCell ref="E11:F11"/>
    <mergeCell ref="A12:B12"/>
    <mergeCell ref="A14:B14"/>
    <mergeCell ref="A15:B15"/>
    <mergeCell ref="A13:B13"/>
    <mergeCell ref="A16:B16"/>
    <mergeCell ref="E5:F5"/>
    <mergeCell ref="A9:B9"/>
    <mergeCell ref="A10:B10"/>
    <mergeCell ref="A11:B11"/>
    <mergeCell ref="A5:B5"/>
    <mergeCell ref="E6:F6"/>
    <mergeCell ref="E8:F8"/>
    <mergeCell ref="E9:F9"/>
    <mergeCell ref="E7:F7"/>
    <mergeCell ref="A24:B24"/>
    <mergeCell ref="A26:B26"/>
    <mergeCell ref="A22:B22"/>
    <mergeCell ref="A20:B20"/>
    <mergeCell ref="E13:F13"/>
    <mergeCell ref="E14:F14"/>
    <mergeCell ref="E15:F15"/>
    <mergeCell ref="A23:B23"/>
    <mergeCell ref="A19:B19"/>
    <mergeCell ref="A21:B21"/>
    <mergeCell ref="A18:B18"/>
    <mergeCell ref="E16:F16"/>
  </mergeCells>
  <pageMargins left="0.7" right="0.7" top="0.75" bottom="0.75" header="0.3" footer="0.3"/>
  <pageSetup paperSize="9"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RM"/>
  <dimension ref="A1:L634"/>
  <sheetViews>
    <sheetView zoomScaleNormal="100" workbookViewId="0">
      <selection activeCell="C10" sqref="C10"/>
    </sheetView>
  </sheetViews>
  <sheetFormatPr defaultColWidth="11.5703125" defaultRowHeight="12.75"/>
  <cols>
    <col min="1" max="4" width="15.42578125" style="24" customWidth="1"/>
    <col min="5" max="7" width="15.42578125" style="16" customWidth="1"/>
    <col min="8" max="12" width="15.42578125" style="23" customWidth="1"/>
    <col min="13" max="16384" width="11.5703125" style="24"/>
  </cols>
  <sheetData>
    <row r="1" spans="1:9">
      <c r="A1" s="20" t="s">
        <v>25</v>
      </c>
      <c r="B1" s="21"/>
      <c r="C1" s="21"/>
      <c r="D1" s="22"/>
      <c r="E1" s="76"/>
      <c r="F1" s="77"/>
      <c r="G1" s="77"/>
      <c r="H1" s="78"/>
      <c r="I1" s="78"/>
    </row>
    <row r="2" spans="1:9">
      <c r="A2" s="20"/>
      <c r="B2" s="21"/>
      <c r="C2" s="21"/>
      <c r="D2" s="25"/>
      <c r="E2" s="77"/>
      <c r="F2" s="77"/>
      <c r="G2" s="77"/>
      <c r="H2" s="78"/>
      <c r="I2" s="78"/>
    </row>
    <row r="3" spans="1:9">
      <c r="A3" s="109" t="s">
        <v>4</v>
      </c>
      <c r="B3" s="109"/>
      <c r="C3" s="12">
        <v>5</v>
      </c>
      <c r="D3" s="7"/>
    </row>
    <row r="4" spans="1:9">
      <c r="A4" s="108" t="s">
        <v>5</v>
      </c>
      <c r="B4" s="108"/>
      <c r="C4" s="13">
        <v>50000</v>
      </c>
      <c r="D4" s="7"/>
    </row>
    <row r="5" spans="1:9">
      <c r="A5" s="108" t="s">
        <v>24</v>
      </c>
      <c r="B5" s="108"/>
      <c r="C5" s="61">
        <v>12</v>
      </c>
      <c r="D5" s="7"/>
    </row>
    <row r="6" spans="1:9">
      <c r="A6" s="111" t="s">
        <v>48</v>
      </c>
      <c r="B6" s="111"/>
      <c r="C6" s="62">
        <v>39845</v>
      </c>
      <c r="D6" s="7"/>
    </row>
    <row r="7" spans="1:9">
      <c r="A7" s="108" t="s">
        <v>22</v>
      </c>
      <c r="B7" s="108"/>
      <c r="C7" s="9">
        <f>C4*(C3/12/100)/(1-(1+(C3/12/100))^(-lookup!A1))</f>
        <v>462.44520678492484</v>
      </c>
      <c r="D7" s="7"/>
    </row>
    <row r="8" spans="1:9">
      <c r="A8" s="7"/>
      <c r="C8" s="7"/>
      <c r="D8" s="7"/>
    </row>
    <row r="9" spans="1:9">
      <c r="A9" s="14"/>
      <c r="B9" s="14"/>
      <c r="C9" s="14"/>
      <c r="D9" s="14"/>
    </row>
    <row r="10" spans="1:9">
      <c r="A10" s="14"/>
      <c r="B10" s="14"/>
      <c r="C10" s="14"/>
      <c r="D10" s="14"/>
    </row>
    <row r="11" spans="1:9">
      <c r="A11" s="14"/>
      <c r="B11" s="14"/>
      <c r="C11" s="14"/>
      <c r="D11" s="14"/>
    </row>
    <row r="12" spans="1:9">
      <c r="A12" s="14"/>
      <c r="B12" s="14"/>
      <c r="C12" s="14"/>
      <c r="D12" s="14"/>
    </row>
    <row r="13" spans="1:9">
      <c r="A13" s="27"/>
      <c r="B13" s="27"/>
      <c r="C13" s="27"/>
      <c r="D13" s="28"/>
    </row>
    <row r="14" spans="1:9">
      <c r="A14" s="27"/>
      <c r="B14" s="27"/>
      <c r="C14" s="27"/>
      <c r="D14" s="28"/>
    </row>
    <row r="15" spans="1:9">
      <c r="A15" s="27"/>
      <c r="B15" s="27"/>
      <c r="C15" s="27"/>
      <c r="D15" s="28"/>
    </row>
    <row r="16" spans="1:9">
      <c r="A16" s="27"/>
      <c r="B16" s="27"/>
      <c r="C16" s="27"/>
      <c r="D16" s="28"/>
    </row>
    <row r="17" spans="1:4">
      <c r="A17" s="27"/>
      <c r="B17" s="27"/>
      <c r="C17" s="27"/>
      <c r="D17" s="28"/>
    </row>
    <row r="18" spans="1:4">
      <c r="A18" s="27"/>
      <c r="B18" s="27"/>
      <c r="C18" s="27"/>
      <c r="D18" s="28"/>
    </row>
    <row r="19" spans="1:4">
      <c r="A19" s="27"/>
      <c r="B19" s="27"/>
      <c r="C19" s="27"/>
      <c r="D19" s="28"/>
    </row>
    <row r="20" spans="1:4">
      <c r="A20" s="29"/>
      <c r="B20" s="27"/>
      <c r="C20" s="27"/>
      <c r="D20" s="28"/>
    </row>
    <row r="21" spans="1:4">
      <c r="A21" s="29"/>
      <c r="B21" s="27"/>
      <c r="C21" s="27"/>
      <c r="D21" s="28"/>
    </row>
    <row r="22" spans="1:4">
      <c r="A22" s="29"/>
      <c r="B22" s="27"/>
      <c r="C22" s="27"/>
      <c r="D22" s="28"/>
    </row>
    <row r="23" spans="1:4">
      <c r="A23" s="29"/>
      <c r="B23" s="27"/>
      <c r="C23" s="27"/>
      <c r="D23" s="28"/>
    </row>
    <row r="24" spans="1:4">
      <c r="A24" s="29"/>
      <c r="B24" s="27"/>
      <c r="C24" s="27"/>
      <c r="D24" s="28"/>
    </row>
    <row r="25" spans="1:4">
      <c r="A25" s="29"/>
      <c r="B25" s="27"/>
      <c r="C25" s="27"/>
      <c r="D25" s="28"/>
    </row>
    <row r="26" spans="1:4">
      <c r="A26" s="29"/>
      <c r="B26" s="27"/>
      <c r="C26" s="27"/>
      <c r="D26" s="28"/>
    </row>
    <row r="27" spans="1:4">
      <c r="A27" s="29"/>
      <c r="B27" s="27"/>
      <c r="C27" s="27"/>
      <c r="D27" s="28"/>
    </row>
    <row r="28" spans="1:4">
      <c r="A28" s="29"/>
      <c r="B28" s="27"/>
      <c r="C28" s="27"/>
      <c r="D28" s="28"/>
    </row>
    <row r="29" spans="1:4">
      <c r="A29" s="29"/>
      <c r="B29" s="27"/>
      <c r="C29" s="27"/>
      <c r="D29" s="28"/>
    </row>
    <row r="30" spans="1:4">
      <c r="A30" s="29"/>
      <c r="B30" s="27"/>
      <c r="C30" s="27"/>
      <c r="D30" s="28"/>
    </row>
    <row r="31" spans="1:4">
      <c r="A31" s="29"/>
      <c r="B31" s="27"/>
      <c r="C31" s="27"/>
      <c r="D31" s="28"/>
    </row>
    <row r="32" spans="1:4" ht="13.5" thickBot="1">
      <c r="A32" s="29"/>
      <c r="B32" s="27"/>
      <c r="C32" s="27"/>
      <c r="D32" s="28"/>
    </row>
    <row r="33" spans="1:9">
      <c r="A33" s="30" t="s">
        <v>0</v>
      </c>
      <c r="B33" s="31" t="s">
        <v>8</v>
      </c>
      <c r="C33" s="31" t="s">
        <v>13</v>
      </c>
      <c r="D33" s="32" t="s">
        <v>6</v>
      </c>
      <c r="E33" s="32" t="s">
        <v>7</v>
      </c>
      <c r="F33" s="32" t="s">
        <v>1</v>
      </c>
      <c r="G33" s="32" t="s">
        <v>21</v>
      </c>
      <c r="H33" s="32" t="s">
        <v>2</v>
      </c>
      <c r="I33" s="33" t="s">
        <v>3</v>
      </c>
    </row>
    <row r="34" spans="1:9" ht="13.5" thickBot="1">
      <c r="A34" s="34"/>
      <c r="B34" s="35"/>
      <c r="C34" s="36">
        <f>C3</f>
        <v>5</v>
      </c>
      <c r="D34" s="37"/>
      <c r="E34" s="37"/>
      <c r="F34" s="37"/>
      <c r="G34" s="37"/>
      <c r="H34" s="37"/>
      <c r="I34" s="38">
        <f>C4</f>
        <v>50000</v>
      </c>
    </row>
    <row r="35" spans="1:9">
      <c r="A35" s="30">
        <f>IF(I34="","",IF(I34&lt;=0,"",IF(A34=lookup!$A$1,"",lookup!A4)))</f>
        <v>1</v>
      </c>
      <c r="B35" s="52">
        <f t="shared" ref="B35:B98" si="0">IF(A35="","",DATE(YEAR($C$6),MONTH($C$6)+(A35-1),DAY($C$6)))</f>
        <v>39845</v>
      </c>
      <c r="C35" s="53">
        <f>IF(A35="","",C34)</f>
        <v>5</v>
      </c>
      <c r="D35" s="32">
        <f>IF(A35="","",lookup!E4)</f>
        <v>462.45</v>
      </c>
      <c r="E35" s="58"/>
      <c r="F35" s="32">
        <f>lookup!C$4</f>
        <v>208.33</v>
      </c>
      <c r="G35" s="32">
        <f>F35</f>
        <v>208.33</v>
      </c>
      <c r="H35" s="32">
        <f t="shared" ref="H35:H98" si="1">IF(A35="","",IF(ISBLANK(E35),D35-F35,E35-F35))</f>
        <v>254.11999999999998</v>
      </c>
      <c r="I35" s="33">
        <f>lookup!G4</f>
        <v>49745.88</v>
      </c>
    </row>
    <row r="36" spans="1:9">
      <c r="A36" s="40">
        <f>IF(I35="","",IF(I35&lt;=0,"",IF(A35=lookup!$A$1,"",lookup!A5)))</f>
        <v>2</v>
      </c>
      <c r="B36" s="54">
        <f t="shared" si="0"/>
        <v>39873</v>
      </c>
      <c r="C36" s="55">
        <f>IF(A36="","",C35)</f>
        <v>5</v>
      </c>
      <c r="D36" s="42">
        <f>IF(A36="","",lookup!E5)</f>
        <v>462.45</v>
      </c>
      <c r="E36" s="59"/>
      <c r="F36" s="42">
        <f>IF(A36="","",lookup!C5)</f>
        <v>207.27</v>
      </c>
      <c r="G36" s="42">
        <f t="shared" ref="G36:G99" si="2">IF(A36="","",G35+F36)</f>
        <v>415.6</v>
      </c>
      <c r="H36" s="42">
        <f t="shared" si="1"/>
        <v>255.17999999999998</v>
      </c>
      <c r="I36" s="43">
        <f>IF(A36="","",IF(lookup!G5&lt;0,0,lookup!G5))</f>
        <v>49490.7</v>
      </c>
    </row>
    <row r="37" spans="1:9">
      <c r="A37" s="40">
        <f>IF(I36="","",IF(I36&lt;=0,"",IF(A36=lookup!$A$1,"",lookup!A6)))</f>
        <v>3</v>
      </c>
      <c r="B37" s="54">
        <f t="shared" si="0"/>
        <v>39904</v>
      </c>
      <c r="C37" s="55">
        <f t="shared" ref="C37:C45" si="3">IF(A37="","",C36)</f>
        <v>5</v>
      </c>
      <c r="D37" s="42">
        <f>IF(A37="","",lookup!E6)</f>
        <v>462.45</v>
      </c>
      <c r="E37" s="59"/>
      <c r="F37" s="42">
        <f>IF(A37="","",lookup!C6)</f>
        <v>206.21</v>
      </c>
      <c r="G37" s="42">
        <f t="shared" si="2"/>
        <v>621.81000000000006</v>
      </c>
      <c r="H37" s="42">
        <f t="shared" si="1"/>
        <v>256.24</v>
      </c>
      <c r="I37" s="43">
        <f>IF(A37="","",IF(lookup!G6&lt;0,0,lookup!G6))</f>
        <v>49234.46</v>
      </c>
    </row>
    <row r="38" spans="1:9">
      <c r="A38" s="40">
        <f>IF(I37="","",IF(I37&lt;=0,"",IF(A37=lookup!$A$1,"",lookup!A7)))</f>
        <v>4</v>
      </c>
      <c r="B38" s="54">
        <f t="shared" si="0"/>
        <v>39934</v>
      </c>
      <c r="C38" s="55">
        <f t="shared" si="3"/>
        <v>5</v>
      </c>
      <c r="D38" s="42">
        <f>IF(A38="","",lookup!E7)</f>
        <v>462.45</v>
      </c>
      <c r="E38" s="59"/>
      <c r="F38" s="42">
        <f>IF(A38="","",lookup!C7)</f>
        <v>205.14</v>
      </c>
      <c r="G38" s="42">
        <f t="shared" si="2"/>
        <v>826.95</v>
      </c>
      <c r="H38" s="42">
        <f t="shared" si="1"/>
        <v>257.31</v>
      </c>
      <c r="I38" s="43">
        <f>IF(A38="","",IF(lookup!G7&lt;0,0,lookup!G7))</f>
        <v>48977.15</v>
      </c>
    </row>
    <row r="39" spans="1:9">
      <c r="A39" s="40">
        <f>IF(I38="","",IF(I38&lt;=0,"",IF(A38=lookup!$A$1,"",lookup!A8)))</f>
        <v>5</v>
      </c>
      <c r="B39" s="54">
        <f t="shared" si="0"/>
        <v>39965</v>
      </c>
      <c r="C39" s="55">
        <f t="shared" si="3"/>
        <v>5</v>
      </c>
      <c r="D39" s="42">
        <f>IF(A39="","",lookup!E8)</f>
        <v>462.45</v>
      </c>
      <c r="E39" s="59"/>
      <c r="F39" s="42">
        <f>IF(A39="","",lookup!C8)</f>
        <v>204.07</v>
      </c>
      <c r="G39" s="42">
        <f t="shared" si="2"/>
        <v>1031.02</v>
      </c>
      <c r="H39" s="42">
        <f t="shared" si="1"/>
        <v>258.38</v>
      </c>
      <c r="I39" s="43">
        <f>IF(A39="","",IF(lookup!G8&lt;0,0,lookup!G8))</f>
        <v>48718.77</v>
      </c>
    </row>
    <row r="40" spans="1:9">
      <c r="A40" s="40">
        <f>IF(I39="","",IF(I39&lt;=0,"",IF(A39=lookup!$A$1,"",lookup!A9)))</f>
        <v>6</v>
      </c>
      <c r="B40" s="54">
        <f t="shared" si="0"/>
        <v>39995</v>
      </c>
      <c r="C40" s="55">
        <f t="shared" si="3"/>
        <v>5</v>
      </c>
      <c r="D40" s="42">
        <f>IF(A40="","",lookup!E9)</f>
        <v>462.45</v>
      </c>
      <c r="E40" s="59"/>
      <c r="F40" s="42">
        <f>IF(A40="","",lookup!C9)</f>
        <v>202.99</v>
      </c>
      <c r="G40" s="42">
        <f t="shared" si="2"/>
        <v>1234.01</v>
      </c>
      <c r="H40" s="42">
        <f t="shared" si="1"/>
        <v>259.45999999999998</v>
      </c>
      <c r="I40" s="43">
        <f>IF(A40="","",IF(lookup!G9&lt;0,0,lookup!G9))</f>
        <v>48459.31</v>
      </c>
    </row>
    <row r="41" spans="1:9">
      <c r="A41" s="40">
        <f>IF(I40="","",IF(I40&lt;=0,"",IF(A40=lookup!$A$1,"",lookup!A10)))</f>
        <v>7</v>
      </c>
      <c r="B41" s="54">
        <f t="shared" si="0"/>
        <v>40026</v>
      </c>
      <c r="C41" s="55">
        <f t="shared" si="3"/>
        <v>5</v>
      </c>
      <c r="D41" s="42">
        <f>IF(A41="","",lookup!E10)</f>
        <v>462.45</v>
      </c>
      <c r="E41" s="59"/>
      <c r="F41" s="42">
        <f>IF(A41="","",lookup!C10)</f>
        <v>201.91</v>
      </c>
      <c r="G41" s="42">
        <f t="shared" si="2"/>
        <v>1435.92</v>
      </c>
      <c r="H41" s="42">
        <f t="shared" si="1"/>
        <v>260.53999999999996</v>
      </c>
      <c r="I41" s="43">
        <f>IF(A41="","",IF(lookup!G10&lt;0,0,lookup!G10))</f>
        <v>48198.77</v>
      </c>
    </row>
    <row r="42" spans="1:9">
      <c r="A42" s="40">
        <f>IF(I41="","",IF(I41&lt;=0,"",IF(A41=lookup!$A$1,"",lookup!A11)))</f>
        <v>8</v>
      </c>
      <c r="B42" s="54">
        <f t="shared" si="0"/>
        <v>40057</v>
      </c>
      <c r="C42" s="55">
        <f t="shared" si="3"/>
        <v>5</v>
      </c>
      <c r="D42" s="42">
        <f>IF(A42="","",lookup!E11)</f>
        <v>462.45</v>
      </c>
      <c r="E42" s="59"/>
      <c r="F42" s="42">
        <f>IF(A42="","",lookup!C11)</f>
        <v>200.83</v>
      </c>
      <c r="G42" s="42">
        <f t="shared" si="2"/>
        <v>1636.75</v>
      </c>
      <c r="H42" s="42">
        <f t="shared" si="1"/>
        <v>261.62</v>
      </c>
      <c r="I42" s="43">
        <f>IF(A42="","",IF(lookup!G11&lt;0,0,lookup!G11))</f>
        <v>47937.15</v>
      </c>
    </row>
    <row r="43" spans="1:9">
      <c r="A43" s="40">
        <f>IF(I42="","",IF(I42&lt;=0,"",IF(A42=lookup!$A$1,"",lookup!A12)))</f>
        <v>9</v>
      </c>
      <c r="B43" s="54">
        <f t="shared" si="0"/>
        <v>40087</v>
      </c>
      <c r="C43" s="55">
        <f t="shared" si="3"/>
        <v>5</v>
      </c>
      <c r="D43" s="42">
        <f>IF(A43="","",lookup!E12)</f>
        <v>462.45</v>
      </c>
      <c r="E43" s="59"/>
      <c r="F43" s="42">
        <f>IF(A43="","",lookup!C12)</f>
        <v>199.74</v>
      </c>
      <c r="G43" s="42">
        <f t="shared" si="2"/>
        <v>1836.49</v>
      </c>
      <c r="H43" s="42">
        <f t="shared" si="1"/>
        <v>262.70999999999998</v>
      </c>
      <c r="I43" s="43">
        <f>IF(A43="","",IF(lookup!G12&lt;0,0,lookup!G12))</f>
        <v>47674.44</v>
      </c>
    </row>
    <row r="44" spans="1:9">
      <c r="A44" s="40">
        <f>IF(I43="","",IF(I43&lt;=0,"",IF(A43=lookup!$A$1,"",lookup!A13)))</f>
        <v>10</v>
      </c>
      <c r="B44" s="54">
        <f t="shared" si="0"/>
        <v>40118</v>
      </c>
      <c r="C44" s="55">
        <f t="shared" si="3"/>
        <v>5</v>
      </c>
      <c r="D44" s="42">
        <f>IF(A44="","",lookup!E13)</f>
        <v>462.45</v>
      </c>
      <c r="E44" s="59"/>
      <c r="F44" s="42">
        <f>IF(A44="","",lookup!C13)</f>
        <v>198.64</v>
      </c>
      <c r="G44" s="42">
        <f t="shared" si="2"/>
        <v>2035.13</v>
      </c>
      <c r="H44" s="42">
        <f t="shared" si="1"/>
        <v>263.81</v>
      </c>
      <c r="I44" s="43">
        <f>IF(A44="","",IF(lookup!G13&lt;0,0,lookup!G13))</f>
        <v>47410.63</v>
      </c>
    </row>
    <row r="45" spans="1:9">
      <c r="A45" s="40">
        <f>IF(I44="","",IF(I44&lt;=0,"",IF(A44=lookup!$A$1,"",lookup!A14)))</f>
        <v>11</v>
      </c>
      <c r="B45" s="54">
        <f t="shared" si="0"/>
        <v>40148</v>
      </c>
      <c r="C45" s="55">
        <f t="shared" si="3"/>
        <v>5</v>
      </c>
      <c r="D45" s="42">
        <f>IF(A45="","",lookup!E14)</f>
        <v>462.45</v>
      </c>
      <c r="E45" s="59"/>
      <c r="F45" s="42">
        <f>IF(A45="","",lookup!C14)</f>
        <v>197.54</v>
      </c>
      <c r="G45" s="42">
        <f t="shared" si="2"/>
        <v>2232.67</v>
      </c>
      <c r="H45" s="42">
        <f t="shared" si="1"/>
        <v>264.90999999999997</v>
      </c>
      <c r="I45" s="43">
        <f>IF(A45="","",IF(lookup!G14&lt;0,0,lookup!G14))</f>
        <v>47145.72</v>
      </c>
    </row>
    <row r="46" spans="1:9" ht="13.5" thickBot="1">
      <c r="A46" s="34">
        <f>IF(I45="","",IF(I45&lt;=0,"",IF(A45=lookup!$A$1,"",lookup!A15)))</f>
        <v>12</v>
      </c>
      <c r="B46" s="56">
        <f t="shared" si="0"/>
        <v>40179</v>
      </c>
      <c r="C46" s="57">
        <f>IF(A46="","",C45)</f>
        <v>5</v>
      </c>
      <c r="D46" s="37">
        <f>IF(A46="","",lookup!E15)</f>
        <v>462.45</v>
      </c>
      <c r="E46" s="60"/>
      <c r="F46" s="37">
        <f>IF(A46="","",lookup!C15)</f>
        <v>196.44</v>
      </c>
      <c r="G46" s="37">
        <f t="shared" si="2"/>
        <v>2429.11</v>
      </c>
      <c r="H46" s="37">
        <f t="shared" si="1"/>
        <v>266.01</v>
      </c>
      <c r="I46" s="38">
        <f>IF(A46="","",IF(lookup!G15&lt;0,0,lookup!G15))</f>
        <v>46879.71</v>
      </c>
    </row>
    <row r="47" spans="1:9">
      <c r="A47" s="30">
        <f>IF(I46="","",IF(I46&lt;=0,"",IF(A46=lookup!$A$1,"",lookup!A16)))</f>
        <v>13</v>
      </c>
      <c r="B47" s="52">
        <f t="shared" si="0"/>
        <v>40210</v>
      </c>
      <c r="C47" s="53">
        <f t="shared" ref="C47:C110" si="4">IF(A47="","",C46)</f>
        <v>5</v>
      </c>
      <c r="D47" s="32">
        <f>IF(A47="","",lookup!E16)</f>
        <v>462.45</v>
      </c>
      <c r="E47" s="58"/>
      <c r="F47" s="32">
        <f>IF(A47="","",lookup!C16)</f>
        <v>195.33</v>
      </c>
      <c r="G47" s="32">
        <f t="shared" si="2"/>
        <v>2624.44</v>
      </c>
      <c r="H47" s="32">
        <f t="shared" si="1"/>
        <v>267.12</v>
      </c>
      <c r="I47" s="33">
        <f>IF(A47="","",IF(lookup!G16&lt;0,0,lookup!G16))</f>
        <v>46612.59</v>
      </c>
    </row>
    <row r="48" spans="1:9">
      <c r="A48" s="40">
        <f>IF(I47="","",IF(I47&lt;=0,"",IF(A47=lookup!$A$1,"",lookup!A17)))</f>
        <v>14</v>
      </c>
      <c r="B48" s="54">
        <f t="shared" si="0"/>
        <v>40238</v>
      </c>
      <c r="C48" s="55">
        <f t="shared" si="4"/>
        <v>5</v>
      </c>
      <c r="D48" s="42">
        <f>IF(A48="","",lookup!E17)</f>
        <v>462.45</v>
      </c>
      <c r="E48" s="59"/>
      <c r="F48" s="42">
        <f>IF(A48="","",lookup!C17)</f>
        <v>194.22</v>
      </c>
      <c r="G48" s="42">
        <f t="shared" si="2"/>
        <v>2818.66</v>
      </c>
      <c r="H48" s="42">
        <f t="shared" si="1"/>
        <v>268.23</v>
      </c>
      <c r="I48" s="43">
        <f>IF(A48="","",IF(lookup!G17&lt;0,0,lookup!G17))</f>
        <v>46344.36</v>
      </c>
    </row>
    <row r="49" spans="1:9">
      <c r="A49" s="40">
        <f>IF(I48="","",IF(I48&lt;=0,"",IF(A48=lookup!$A$1,"",lookup!A18)))</f>
        <v>15</v>
      </c>
      <c r="B49" s="54">
        <f t="shared" si="0"/>
        <v>40269</v>
      </c>
      <c r="C49" s="55">
        <f t="shared" si="4"/>
        <v>5</v>
      </c>
      <c r="D49" s="42">
        <f>IF(A49="","",lookup!E18)</f>
        <v>462.45</v>
      </c>
      <c r="E49" s="59"/>
      <c r="F49" s="42">
        <f>IF(A49="","",lookup!C18)</f>
        <v>193.1</v>
      </c>
      <c r="G49" s="42">
        <f t="shared" si="2"/>
        <v>3011.7599999999998</v>
      </c>
      <c r="H49" s="42">
        <f t="shared" si="1"/>
        <v>269.35000000000002</v>
      </c>
      <c r="I49" s="43">
        <f>IF(A49="","",IF(lookup!G18&lt;0,0,lookup!G18))</f>
        <v>46075.01</v>
      </c>
    </row>
    <row r="50" spans="1:9">
      <c r="A50" s="40">
        <f>IF(I49="","",IF(I49&lt;=0,"",IF(A49=lookup!$A$1,"",lookup!A19)))</f>
        <v>16</v>
      </c>
      <c r="B50" s="54">
        <f t="shared" si="0"/>
        <v>40299</v>
      </c>
      <c r="C50" s="55">
        <f t="shared" si="4"/>
        <v>5</v>
      </c>
      <c r="D50" s="42">
        <f>IF(A50="","",lookup!E19)</f>
        <v>462.45</v>
      </c>
      <c r="E50" s="59"/>
      <c r="F50" s="42">
        <f>IF(A50="","",lookup!C19)</f>
        <v>191.98</v>
      </c>
      <c r="G50" s="42">
        <f t="shared" si="2"/>
        <v>3203.74</v>
      </c>
      <c r="H50" s="42">
        <f t="shared" si="1"/>
        <v>270.47000000000003</v>
      </c>
      <c r="I50" s="43">
        <f>IF(A50="","",IF(lookup!G19&lt;0,0,lookup!G19))</f>
        <v>45804.54</v>
      </c>
    </row>
    <row r="51" spans="1:9">
      <c r="A51" s="40">
        <f>IF(I50="","",IF(I50&lt;=0,"",IF(A50=lookup!$A$1,"",lookup!A20)))</f>
        <v>17</v>
      </c>
      <c r="B51" s="54">
        <f t="shared" si="0"/>
        <v>40330</v>
      </c>
      <c r="C51" s="55">
        <f t="shared" si="4"/>
        <v>5</v>
      </c>
      <c r="D51" s="42">
        <f>IF(A51="","",lookup!E20)</f>
        <v>462.45</v>
      </c>
      <c r="E51" s="59"/>
      <c r="F51" s="42">
        <f>IF(A51="","",lookup!C20)</f>
        <v>190.85</v>
      </c>
      <c r="G51" s="42">
        <f t="shared" si="2"/>
        <v>3394.5899999999997</v>
      </c>
      <c r="H51" s="42">
        <f t="shared" si="1"/>
        <v>271.60000000000002</v>
      </c>
      <c r="I51" s="43">
        <f>IF(A51="","",IF(lookup!G20&lt;0,0,lookup!G20))</f>
        <v>45532.94</v>
      </c>
    </row>
    <row r="52" spans="1:9">
      <c r="A52" s="40">
        <f>IF(I51="","",IF(I51&lt;=0,"",IF(A51=lookup!$A$1,"",lookup!A21)))</f>
        <v>18</v>
      </c>
      <c r="B52" s="54">
        <f t="shared" si="0"/>
        <v>40360</v>
      </c>
      <c r="C52" s="55">
        <f t="shared" si="4"/>
        <v>5</v>
      </c>
      <c r="D52" s="42">
        <f>IF(A52="","",lookup!E21)</f>
        <v>462.45</v>
      </c>
      <c r="E52" s="59"/>
      <c r="F52" s="42">
        <f>IF(A52="","",lookup!C21)</f>
        <v>189.72</v>
      </c>
      <c r="G52" s="42">
        <f t="shared" si="2"/>
        <v>3584.3099999999995</v>
      </c>
      <c r="H52" s="42">
        <f t="shared" si="1"/>
        <v>272.73</v>
      </c>
      <c r="I52" s="43">
        <f>IF(A52="","",IF(lookup!G21&lt;0,0,lookup!G21))</f>
        <v>45260.21</v>
      </c>
    </row>
    <row r="53" spans="1:9">
      <c r="A53" s="40">
        <f>IF(I52="","",IF(I52&lt;=0,"",IF(A52=lookup!$A$1,"",lookup!A22)))</f>
        <v>19</v>
      </c>
      <c r="B53" s="54">
        <f t="shared" si="0"/>
        <v>40391</v>
      </c>
      <c r="C53" s="55">
        <f t="shared" si="4"/>
        <v>5</v>
      </c>
      <c r="D53" s="42">
        <f>IF(A53="","",lookup!E22)</f>
        <v>462.45</v>
      </c>
      <c r="E53" s="59"/>
      <c r="F53" s="42">
        <f>IF(A53="","",lookup!C22)</f>
        <v>188.58</v>
      </c>
      <c r="G53" s="42">
        <f t="shared" si="2"/>
        <v>3772.8899999999994</v>
      </c>
      <c r="H53" s="42">
        <f t="shared" si="1"/>
        <v>273.87</v>
      </c>
      <c r="I53" s="43">
        <f>IF(A53="","",IF(lookup!G22&lt;0,0,lookup!G22))</f>
        <v>44986.34</v>
      </c>
    </row>
    <row r="54" spans="1:9">
      <c r="A54" s="40">
        <f>IF(I53="","",IF(I53&lt;=0,"",IF(A53=lookup!$A$1,"",lookup!A23)))</f>
        <v>20</v>
      </c>
      <c r="B54" s="54">
        <f t="shared" si="0"/>
        <v>40422</v>
      </c>
      <c r="C54" s="55">
        <f t="shared" si="4"/>
        <v>5</v>
      </c>
      <c r="D54" s="42">
        <f>IF(A54="","",lookup!E23)</f>
        <v>462.45</v>
      </c>
      <c r="E54" s="59"/>
      <c r="F54" s="42">
        <f>IF(A54="","",lookup!C23)</f>
        <v>187.44</v>
      </c>
      <c r="G54" s="42">
        <f t="shared" si="2"/>
        <v>3960.3299999999995</v>
      </c>
      <c r="H54" s="42">
        <f t="shared" si="1"/>
        <v>275.01</v>
      </c>
      <c r="I54" s="43">
        <f>IF(A54="","",IF(lookup!G23&lt;0,0,lookup!G23))</f>
        <v>44711.33</v>
      </c>
    </row>
    <row r="55" spans="1:9">
      <c r="A55" s="40">
        <f>IF(I54="","",IF(I54&lt;=0,"",IF(A54=lookup!$A$1,"",lookup!A24)))</f>
        <v>21</v>
      </c>
      <c r="B55" s="54">
        <f t="shared" si="0"/>
        <v>40452</v>
      </c>
      <c r="C55" s="55">
        <f t="shared" si="4"/>
        <v>5</v>
      </c>
      <c r="D55" s="42">
        <f>IF(A55="","",lookup!E24)</f>
        <v>462.45</v>
      </c>
      <c r="E55" s="59"/>
      <c r="F55" s="42">
        <f>IF(A55="","",lookup!C24)</f>
        <v>186.3</v>
      </c>
      <c r="G55" s="42">
        <f t="shared" si="2"/>
        <v>4146.6299999999992</v>
      </c>
      <c r="H55" s="42">
        <f t="shared" si="1"/>
        <v>276.14999999999998</v>
      </c>
      <c r="I55" s="43">
        <f>IF(A55="","",IF(lookup!G24&lt;0,0,lookup!G24))</f>
        <v>44435.18</v>
      </c>
    </row>
    <row r="56" spans="1:9">
      <c r="A56" s="40">
        <f>IF(I55="","",IF(I55&lt;=0,"",IF(A55=lookup!$A$1,"",lookup!A25)))</f>
        <v>22</v>
      </c>
      <c r="B56" s="54">
        <f t="shared" si="0"/>
        <v>40483</v>
      </c>
      <c r="C56" s="55">
        <f t="shared" si="4"/>
        <v>5</v>
      </c>
      <c r="D56" s="42">
        <f>IF(A56="","",lookup!E25)</f>
        <v>462.45</v>
      </c>
      <c r="E56" s="59"/>
      <c r="F56" s="42">
        <f>IF(A56="","",lookup!C25)</f>
        <v>185.15</v>
      </c>
      <c r="G56" s="42">
        <f t="shared" si="2"/>
        <v>4331.7799999999988</v>
      </c>
      <c r="H56" s="42">
        <f t="shared" si="1"/>
        <v>277.29999999999995</v>
      </c>
      <c r="I56" s="43">
        <f>IF(A56="","",IF(lookup!G25&lt;0,0,lookup!G25))</f>
        <v>44157.88</v>
      </c>
    </row>
    <row r="57" spans="1:9">
      <c r="A57" s="40">
        <f>IF(I56="","",IF(I56&lt;=0,"",IF(A56=lookup!$A$1,"",lookup!A26)))</f>
        <v>23</v>
      </c>
      <c r="B57" s="54">
        <f t="shared" si="0"/>
        <v>40513</v>
      </c>
      <c r="C57" s="55">
        <f t="shared" si="4"/>
        <v>5</v>
      </c>
      <c r="D57" s="42">
        <f>IF(A57="","",lookup!E26)</f>
        <v>462.45</v>
      </c>
      <c r="E57" s="59"/>
      <c r="F57" s="42">
        <f>IF(A57="","",lookup!C26)</f>
        <v>183.99</v>
      </c>
      <c r="G57" s="42">
        <f t="shared" si="2"/>
        <v>4515.7699999999986</v>
      </c>
      <c r="H57" s="42">
        <f t="shared" si="1"/>
        <v>278.45999999999998</v>
      </c>
      <c r="I57" s="43">
        <f>IF(A57="","",IF(lookup!G26&lt;0,0,lookup!G26))</f>
        <v>43879.42</v>
      </c>
    </row>
    <row r="58" spans="1:9" ht="13.5" thickBot="1">
      <c r="A58" s="34">
        <f>IF(I57="","",IF(I57&lt;=0,"",IF(A57=lookup!$A$1,"",lookup!A27)))</f>
        <v>24</v>
      </c>
      <c r="B58" s="56">
        <f t="shared" si="0"/>
        <v>40544</v>
      </c>
      <c r="C58" s="57">
        <f t="shared" si="4"/>
        <v>5</v>
      </c>
      <c r="D58" s="37">
        <f>IF(A58="","",lookup!E27)</f>
        <v>462.45</v>
      </c>
      <c r="E58" s="60"/>
      <c r="F58" s="37">
        <f>IF(A58="","",lookup!C27)</f>
        <v>182.83</v>
      </c>
      <c r="G58" s="37">
        <f t="shared" si="2"/>
        <v>4698.5999999999985</v>
      </c>
      <c r="H58" s="37">
        <f t="shared" si="1"/>
        <v>279.62</v>
      </c>
      <c r="I58" s="38">
        <f>IF(A58="","",IF(lookup!G27&lt;0,0,lookup!G27))</f>
        <v>43599.8</v>
      </c>
    </row>
    <row r="59" spans="1:9">
      <c r="A59" s="30">
        <f>IF(I58="","",IF(I58&lt;=0,"",IF(A58=lookup!$A$1,"",lookup!A28)))</f>
        <v>25</v>
      </c>
      <c r="B59" s="52">
        <f t="shared" si="0"/>
        <v>40575</v>
      </c>
      <c r="C59" s="53">
        <f t="shared" si="4"/>
        <v>5</v>
      </c>
      <c r="D59" s="32">
        <f>IF(A59="","",lookup!E28)</f>
        <v>462.45</v>
      </c>
      <c r="E59" s="58"/>
      <c r="F59" s="32">
        <f>IF(A59="","",lookup!C28)</f>
        <v>181.67</v>
      </c>
      <c r="G59" s="32">
        <f t="shared" si="2"/>
        <v>4880.2699999999986</v>
      </c>
      <c r="H59" s="32">
        <f t="shared" si="1"/>
        <v>280.77999999999997</v>
      </c>
      <c r="I59" s="33">
        <f>IF(A59="","",IF(lookup!G28&lt;0,0,lookup!G28))</f>
        <v>43319.02</v>
      </c>
    </row>
    <row r="60" spans="1:9">
      <c r="A60" s="40">
        <f>IF(I59="","",IF(I59&lt;=0,"",IF(A59=lookup!$A$1,"",lookup!A29)))</f>
        <v>26</v>
      </c>
      <c r="B60" s="54">
        <f t="shared" si="0"/>
        <v>40603</v>
      </c>
      <c r="C60" s="55">
        <f t="shared" si="4"/>
        <v>5</v>
      </c>
      <c r="D60" s="42">
        <f>IF(A60="","",lookup!E29)</f>
        <v>462.45</v>
      </c>
      <c r="E60" s="59"/>
      <c r="F60" s="42">
        <f>IF(A60="","",lookup!C29)</f>
        <v>180.5</v>
      </c>
      <c r="G60" s="42">
        <f t="shared" si="2"/>
        <v>5060.7699999999986</v>
      </c>
      <c r="H60" s="42">
        <f t="shared" si="1"/>
        <v>281.95</v>
      </c>
      <c r="I60" s="43">
        <f>IF(A60="","",IF(lookup!G29&lt;0,0,lookup!G29))</f>
        <v>43037.07</v>
      </c>
    </row>
    <row r="61" spans="1:9">
      <c r="A61" s="40">
        <f>IF(I60="","",IF(I60&lt;=0,"",IF(A60=lookup!$A$1,"",lookup!A30)))</f>
        <v>27</v>
      </c>
      <c r="B61" s="54">
        <f t="shared" si="0"/>
        <v>40634</v>
      </c>
      <c r="C61" s="55">
        <f t="shared" si="4"/>
        <v>5</v>
      </c>
      <c r="D61" s="42">
        <f>IF(A61="","",lookup!E30)</f>
        <v>462.45</v>
      </c>
      <c r="E61" s="59"/>
      <c r="F61" s="42">
        <f>IF(A61="","",lookup!C30)</f>
        <v>179.32</v>
      </c>
      <c r="G61" s="42">
        <f t="shared" si="2"/>
        <v>5240.0899999999983</v>
      </c>
      <c r="H61" s="42">
        <f t="shared" si="1"/>
        <v>283.13</v>
      </c>
      <c r="I61" s="43">
        <f>IF(A61="","",IF(lookup!G30&lt;0,0,lookup!G30))</f>
        <v>42753.94</v>
      </c>
    </row>
    <row r="62" spans="1:9">
      <c r="A62" s="40">
        <f>IF(I61="","",IF(I61&lt;=0,"",IF(A61=lookup!$A$1,"",lookup!A31)))</f>
        <v>28</v>
      </c>
      <c r="B62" s="54">
        <f t="shared" si="0"/>
        <v>40664</v>
      </c>
      <c r="C62" s="55">
        <f t="shared" si="4"/>
        <v>5</v>
      </c>
      <c r="D62" s="42">
        <f>IF(A62="","",lookup!E31)</f>
        <v>462.45</v>
      </c>
      <c r="E62" s="59"/>
      <c r="F62" s="42">
        <f>IF(A62="","",lookup!C31)</f>
        <v>178.14</v>
      </c>
      <c r="G62" s="42">
        <f t="shared" si="2"/>
        <v>5418.2299999999987</v>
      </c>
      <c r="H62" s="42">
        <f t="shared" si="1"/>
        <v>284.31</v>
      </c>
      <c r="I62" s="43">
        <f>IF(A62="","",IF(lookup!G31&lt;0,0,lookup!G31))</f>
        <v>42469.63</v>
      </c>
    </row>
    <row r="63" spans="1:9">
      <c r="A63" s="40">
        <f>IF(I62="","",IF(I62&lt;=0,"",IF(A62=lookup!$A$1,"",lookup!A32)))</f>
        <v>29</v>
      </c>
      <c r="B63" s="54">
        <f t="shared" si="0"/>
        <v>40695</v>
      </c>
      <c r="C63" s="55">
        <f t="shared" si="4"/>
        <v>5</v>
      </c>
      <c r="D63" s="42">
        <f>IF(A63="","",lookup!E32)</f>
        <v>462.45</v>
      </c>
      <c r="E63" s="59"/>
      <c r="F63" s="42">
        <f>IF(A63="","",lookup!C32)</f>
        <v>176.96</v>
      </c>
      <c r="G63" s="42">
        <f t="shared" si="2"/>
        <v>5595.1899999999987</v>
      </c>
      <c r="H63" s="42">
        <f t="shared" si="1"/>
        <v>285.49</v>
      </c>
      <c r="I63" s="43">
        <f>IF(A63="","",IF(lookup!G32&lt;0,0,lookup!G32))</f>
        <v>42184.14</v>
      </c>
    </row>
    <row r="64" spans="1:9">
      <c r="A64" s="40">
        <f>IF(I63="","",IF(I63&lt;=0,"",IF(A63=lookup!$A$1,"",lookup!A33)))</f>
        <v>30</v>
      </c>
      <c r="B64" s="54">
        <f t="shared" si="0"/>
        <v>40725</v>
      </c>
      <c r="C64" s="55">
        <f t="shared" si="4"/>
        <v>5</v>
      </c>
      <c r="D64" s="42">
        <f>IF(A64="","",lookup!E33)</f>
        <v>462.45</v>
      </c>
      <c r="E64" s="59"/>
      <c r="F64" s="42">
        <f>IF(A64="","",lookup!C33)</f>
        <v>175.77</v>
      </c>
      <c r="G64" s="42">
        <f t="shared" si="2"/>
        <v>5770.9599999999991</v>
      </c>
      <c r="H64" s="42">
        <f t="shared" si="1"/>
        <v>286.67999999999995</v>
      </c>
      <c r="I64" s="43">
        <f>IF(A64="","",IF(lookup!G33&lt;0,0,lookup!G33))</f>
        <v>41897.46</v>
      </c>
    </row>
    <row r="65" spans="1:9">
      <c r="A65" s="40">
        <f>IF(I64="","",IF(I64&lt;=0,"",IF(A64=lookup!$A$1,"",lookup!A34)))</f>
        <v>31</v>
      </c>
      <c r="B65" s="54">
        <f t="shared" si="0"/>
        <v>40756</v>
      </c>
      <c r="C65" s="55">
        <f t="shared" si="4"/>
        <v>5</v>
      </c>
      <c r="D65" s="42">
        <f>IF(A65="","",lookup!E34)</f>
        <v>462.45</v>
      </c>
      <c r="E65" s="59"/>
      <c r="F65" s="42">
        <f>IF(A65="","",lookup!C34)</f>
        <v>174.57</v>
      </c>
      <c r="G65" s="42">
        <f t="shared" si="2"/>
        <v>5945.5299999999988</v>
      </c>
      <c r="H65" s="42">
        <f t="shared" si="1"/>
        <v>287.88</v>
      </c>
      <c r="I65" s="43">
        <f>IF(A65="","",IF(lookup!G34&lt;0,0,lookup!G34))</f>
        <v>41609.58</v>
      </c>
    </row>
    <row r="66" spans="1:9">
      <c r="A66" s="40">
        <f>IF(I65="","",IF(I65&lt;=0,"",IF(A65=lookup!$A$1,"",lookup!A35)))</f>
        <v>32</v>
      </c>
      <c r="B66" s="54">
        <f t="shared" si="0"/>
        <v>40787</v>
      </c>
      <c r="C66" s="55">
        <f t="shared" si="4"/>
        <v>5</v>
      </c>
      <c r="D66" s="42">
        <f>IF(A66="","",lookup!E35)</f>
        <v>462.45</v>
      </c>
      <c r="E66" s="59"/>
      <c r="F66" s="42">
        <f>IF(A66="","",lookup!C35)</f>
        <v>173.37</v>
      </c>
      <c r="G66" s="42">
        <f t="shared" si="2"/>
        <v>6118.8999999999987</v>
      </c>
      <c r="H66" s="42">
        <f t="shared" si="1"/>
        <v>289.08</v>
      </c>
      <c r="I66" s="43">
        <f>IF(A66="","",IF(lookup!G35&lt;0,0,lookup!G35))</f>
        <v>41320.5</v>
      </c>
    </row>
    <row r="67" spans="1:9">
      <c r="A67" s="40">
        <f>IF(I66="","",IF(I66&lt;=0,"",IF(A66=lookup!$A$1,"",lookup!A36)))</f>
        <v>33</v>
      </c>
      <c r="B67" s="54">
        <f t="shared" si="0"/>
        <v>40817</v>
      </c>
      <c r="C67" s="55">
        <f t="shared" si="4"/>
        <v>5</v>
      </c>
      <c r="D67" s="42">
        <f>IF(A67="","",lookup!E36)</f>
        <v>462.45</v>
      </c>
      <c r="E67" s="59"/>
      <c r="F67" s="42">
        <f>IF(A67="","",lookup!C36)</f>
        <v>172.17</v>
      </c>
      <c r="G67" s="42">
        <f t="shared" si="2"/>
        <v>6291.0699999999988</v>
      </c>
      <c r="H67" s="42">
        <f t="shared" si="1"/>
        <v>290.27999999999997</v>
      </c>
      <c r="I67" s="43">
        <f>IF(A67="","",IF(lookup!G36&lt;0,0,lookup!G36))</f>
        <v>41030.22</v>
      </c>
    </row>
    <row r="68" spans="1:9">
      <c r="A68" s="40">
        <f>IF(I67="","",IF(I67&lt;=0,"",IF(A67=lookup!$A$1,"",lookup!A37)))</f>
        <v>34</v>
      </c>
      <c r="B68" s="54">
        <f t="shared" si="0"/>
        <v>40848</v>
      </c>
      <c r="C68" s="55">
        <f t="shared" si="4"/>
        <v>5</v>
      </c>
      <c r="D68" s="42">
        <f>IF(A68="","",lookup!E37)</f>
        <v>462.45</v>
      </c>
      <c r="E68" s="59"/>
      <c r="F68" s="42">
        <f>IF(A68="","",lookup!C37)</f>
        <v>170.96</v>
      </c>
      <c r="G68" s="42">
        <f t="shared" si="2"/>
        <v>6462.0299999999988</v>
      </c>
      <c r="H68" s="42">
        <f t="shared" si="1"/>
        <v>291.49</v>
      </c>
      <c r="I68" s="43">
        <f>IF(A68="","",IF(lookup!G37&lt;0,0,lookup!G37))</f>
        <v>40738.730000000003</v>
      </c>
    </row>
    <row r="69" spans="1:9">
      <c r="A69" s="40">
        <f>IF(I68="","",IF(I68&lt;=0,"",IF(A68=lookup!$A$1,"",lookup!A38)))</f>
        <v>35</v>
      </c>
      <c r="B69" s="54">
        <f t="shared" si="0"/>
        <v>40878</v>
      </c>
      <c r="C69" s="55">
        <f t="shared" si="4"/>
        <v>5</v>
      </c>
      <c r="D69" s="42">
        <f>IF(A69="","",lookup!E38)</f>
        <v>462.45</v>
      </c>
      <c r="E69" s="59"/>
      <c r="F69" s="42">
        <f>IF(A69="","",lookup!C38)</f>
        <v>169.74</v>
      </c>
      <c r="G69" s="42">
        <f t="shared" si="2"/>
        <v>6631.7699999999986</v>
      </c>
      <c r="H69" s="42">
        <f t="shared" si="1"/>
        <v>292.70999999999998</v>
      </c>
      <c r="I69" s="43">
        <f>IF(A69="","",IF(lookup!G38&lt;0,0,lookup!G38))</f>
        <v>40446.019999999997</v>
      </c>
    </row>
    <row r="70" spans="1:9" ht="13.5" thickBot="1">
      <c r="A70" s="34">
        <f>IF(I69="","",IF(I69&lt;=0,"",IF(A69=lookup!$A$1,"",lookup!A39)))</f>
        <v>36</v>
      </c>
      <c r="B70" s="56">
        <f t="shared" si="0"/>
        <v>40909</v>
      </c>
      <c r="C70" s="57">
        <f t="shared" si="4"/>
        <v>5</v>
      </c>
      <c r="D70" s="37">
        <f>IF(A70="","",lookup!E39)</f>
        <v>462.45</v>
      </c>
      <c r="E70" s="60"/>
      <c r="F70" s="37">
        <f>IF(A70="","",lookup!C39)</f>
        <v>168.53</v>
      </c>
      <c r="G70" s="37">
        <f t="shared" si="2"/>
        <v>6800.2999999999984</v>
      </c>
      <c r="H70" s="37">
        <f t="shared" si="1"/>
        <v>293.91999999999996</v>
      </c>
      <c r="I70" s="38">
        <f>IF(A70="","",IF(lookup!G39&lt;0,0,lookup!G39))</f>
        <v>40152.1</v>
      </c>
    </row>
    <row r="71" spans="1:9">
      <c r="A71" s="30">
        <f>IF(I70="","",IF(I70&lt;=0,"",IF(A70=lookup!$A$1,"",lookup!A40)))</f>
        <v>37</v>
      </c>
      <c r="B71" s="52">
        <f t="shared" si="0"/>
        <v>40940</v>
      </c>
      <c r="C71" s="53">
        <f t="shared" si="4"/>
        <v>5</v>
      </c>
      <c r="D71" s="32">
        <f>IF(A71="","",lookup!E40)</f>
        <v>462.45</v>
      </c>
      <c r="E71" s="58"/>
      <c r="F71" s="32">
        <f>IF(A71="","",lookup!C40)</f>
        <v>167.3</v>
      </c>
      <c r="G71" s="32">
        <f t="shared" si="2"/>
        <v>6967.5999999999985</v>
      </c>
      <c r="H71" s="32">
        <f t="shared" si="1"/>
        <v>295.14999999999998</v>
      </c>
      <c r="I71" s="33">
        <f>IF(A71="","",IF(lookup!G40&lt;0,0,lookup!G40))</f>
        <v>39856.949999999997</v>
      </c>
    </row>
    <row r="72" spans="1:9">
      <c r="A72" s="40">
        <f>IF(I71="","",IF(I71&lt;=0,"",IF(A71=lookup!$A$1,"",lookup!A41)))</f>
        <v>38</v>
      </c>
      <c r="B72" s="54">
        <f t="shared" si="0"/>
        <v>40969</v>
      </c>
      <c r="C72" s="55">
        <f t="shared" si="4"/>
        <v>5</v>
      </c>
      <c r="D72" s="42">
        <f>IF(A72="","",lookup!E41)</f>
        <v>462.45</v>
      </c>
      <c r="E72" s="59"/>
      <c r="F72" s="42">
        <f>IF(A72="","",lookup!C41)</f>
        <v>166.07</v>
      </c>
      <c r="G72" s="42">
        <f t="shared" si="2"/>
        <v>7133.6699999999983</v>
      </c>
      <c r="H72" s="42">
        <f t="shared" si="1"/>
        <v>296.38</v>
      </c>
      <c r="I72" s="43">
        <f>IF(A72="","",IF(lookup!G41&lt;0,0,lookup!G41))</f>
        <v>39560.57</v>
      </c>
    </row>
    <row r="73" spans="1:9">
      <c r="A73" s="40">
        <f>IF(I72="","",IF(I72&lt;=0,"",IF(A72=lookup!$A$1,"",lookup!A42)))</f>
        <v>39</v>
      </c>
      <c r="B73" s="54">
        <f t="shared" si="0"/>
        <v>41000</v>
      </c>
      <c r="C73" s="55">
        <f t="shared" si="4"/>
        <v>5</v>
      </c>
      <c r="D73" s="42">
        <f>IF(A73="","",lookup!E42)</f>
        <v>462.45</v>
      </c>
      <c r="E73" s="59"/>
      <c r="F73" s="42">
        <f>IF(A73="","",lookup!C42)</f>
        <v>164.84</v>
      </c>
      <c r="G73" s="42">
        <f t="shared" si="2"/>
        <v>7298.5099999999984</v>
      </c>
      <c r="H73" s="42">
        <f t="shared" si="1"/>
        <v>297.61</v>
      </c>
      <c r="I73" s="43">
        <f>IF(A73="","",IF(lookup!G42&lt;0,0,lookup!G42))</f>
        <v>39262.959999999999</v>
      </c>
    </row>
    <row r="74" spans="1:9">
      <c r="A74" s="40">
        <f>IF(I73="","",IF(I73&lt;=0,"",IF(A73=lookup!$A$1,"",lookup!A43)))</f>
        <v>40</v>
      </c>
      <c r="B74" s="54">
        <f t="shared" si="0"/>
        <v>41030</v>
      </c>
      <c r="C74" s="55">
        <f t="shared" si="4"/>
        <v>5</v>
      </c>
      <c r="D74" s="42">
        <f>IF(A74="","",lookup!E43)</f>
        <v>462.45</v>
      </c>
      <c r="E74" s="59"/>
      <c r="F74" s="42">
        <f>IF(A74="","",lookup!C43)</f>
        <v>163.6</v>
      </c>
      <c r="G74" s="42">
        <f t="shared" si="2"/>
        <v>7462.1099999999988</v>
      </c>
      <c r="H74" s="42">
        <f t="shared" si="1"/>
        <v>298.85000000000002</v>
      </c>
      <c r="I74" s="43">
        <f>IF(A74="","",IF(lookup!G43&lt;0,0,lookup!G43))</f>
        <v>38964.11</v>
      </c>
    </row>
    <row r="75" spans="1:9">
      <c r="A75" s="40">
        <f>IF(I74="","",IF(I74&lt;=0,"",IF(A74=lookup!$A$1,"",lookup!A44)))</f>
        <v>41</v>
      </c>
      <c r="B75" s="54">
        <f t="shared" si="0"/>
        <v>41061</v>
      </c>
      <c r="C75" s="55">
        <f t="shared" si="4"/>
        <v>5</v>
      </c>
      <c r="D75" s="42">
        <f>IF(A75="","",lookup!E44)</f>
        <v>462.45</v>
      </c>
      <c r="E75" s="59"/>
      <c r="F75" s="42">
        <f>IF(A75="","",lookup!C44)</f>
        <v>162.35</v>
      </c>
      <c r="G75" s="42">
        <f t="shared" si="2"/>
        <v>7624.4599999999991</v>
      </c>
      <c r="H75" s="42">
        <f t="shared" si="1"/>
        <v>300.10000000000002</v>
      </c>
      <c r="I75" s="43">
        <f>IF(A75="","",IF(lookup!G44&lt;0,0,lookup!G44))</f>
        <v>38664.01</v>
      </c>
    </row>
    <row r="76" spans="1:9">
      <c r="A76" s="40">
        <f>IF(I75="","",IF(I75&lt;=0,"",IF(A75=lookup!$A$1,"",lookup!A45)))</f>
        <v>42</v>
      </c>
      <c r="B76" s="54">
        <f t="shared" si="0"/>
        <v>41091</v>
      </c>
      <c r="C76" s="55">
        <f t="shared" si="4"/>
        <v>5</v>
      </c>
      <c r="D76" s="42">
        <f>IF(A76="","",lookup!E45)</f>
        <v>462.45</v>
      </c>
      <c r="E76" s="59"/>
      <c r="F76" s="42">
        <f>IF(A76="","",lookup!C45)</f>
        <v>161.1</v>
      </c>
      <c r="G76" s="42">
        <f t="shared" si="2"/>
        <v>7785.5599999999995</v>
      </c>
      <c r="H76" s="42">
        <f t="shared" si="1"/>
        <v>301.35000000000002</v>
      </c>
      <c r="I76" s="43">
        <f>IF(A76="","",IF(lookup!G45&lt;0,0,lookup!G45))</f>
        <v>38362.660000000003</v>
      </c>
    </row>
    <row r="77" spans="1:9">
      <c r="A77" s="40">
        <f>IF(I76="","",IF(I76&lt;=0,"",IF(A76=lookup!$A$1,"",lookup!A46)))</f>
        <v>43</v>
      </c>
      <c r="B77" s="54">
        <f t="shared" si="0"/>
        <v>41122</v>
      </c>
      <c r="C77" s="55">
        <f t="shared" si="4"/>
        <v>5</v>
      </c>
      <c r="D77" s="42">
        <f>IF(A77="","",lookup!E46)</f>
        <v>462.45</v>
      </c>
      <c r="E77" s="59"/>
      <c r="F77" s="42">
        <f>IF(A77="","",lookup!C46)</f>
        <v>159.84</v>
      </c>
      <c r="G77" s="42">
        <f t="shared" si="2"/>
        <v>7945.4</v>
      </c>
      <c r="H77" s="42">
        <f t="shared" si="1"/>
        <v>302.61</v>
      </c>
      <c r="I77" s="43">
        <f>IF(A77="","",IF(lookup!G46&lt;0,0,lookup!G46))</f>
        <v>38060.050000000003</v>
      </c>
    </row>
    <row r="78" spans="1:9">
      <c r="A78" s="40">
        <f>IF(I77="","",IF(I77&lt;=0,"",IF(A77=lookup!$A$1,"",lookup!A47)))</f>
        <v>44</v>
      </c>
      <c r="B78" s="54">
        <f t="shared" si="0"/>
        <v>41153</v>
      </c>
      <c r="C78" s="55">
        <f t="shared" si="4"/>
        <v>5</v>
      </c>
      <c r="D78" s="42">
        <f>IF(A78="","",lookup!E47)</f>
        <v>462.45</v>
      </c>
      <c r="E78" s="59"/>
      <c r="F78" s="42">
        <f>IF(A78="","",lookup!C47)</f>
        <v>158.58000000000001</v>
      </c>
      <c r="G78" s="42">
        <f t="shared" si="2"/>
        <v>8103.98</v>
      </c>
      <c r="H78" s="42">
        <f t="shared" si="1"/>
        <v>303.87</v>
      </c>
      <c r="I78" s="43">
        <f>IF(A78="","",IF(lookup!G47&lt;0,0,lookup!G47))</f>
        <v>37756.18</v>
      </c>
    </row>
    <row r="79" spans="1:9">
      <c r="A79" s="40">
        <f>IF(I78="","",IF(I78&lt;=0,"",IF(A78=lookup!$A$1,"",lookup!A48)))</f>
        <v>45</v>
      </c>
      <c r="B79" s="54">
        <f t="shared" si="0"/>
        <v>41183</v>
      </c>
      <c r="C79" s="55">
        <f t="shared" si="4"/>
        <v>5</v>
      </c>
      <c r="D79" s="42">
        <f>IF(A79="","",lookup!E48)</f>
        <v>462.45</v>
      </c>
      <c r="E79" s="59"/>
      <c r="F79" s="42">
        <f>IF(A79="","",lookup!C48)</f>
        <v>157.32</v>
      </c>
      <c r="G79" s="42">
        <f t="shared" si="2"/>
        <v>8261.2999999999993</v>
      </c>
      <c r="H79" s="42">
        <f t="shared" si="1"/>
        <v>305.13</v>
      </c>
      <c r="I79" s="43">
        <f>IF(A79="","",IF(lookup!G48&lt;0,0,lookup!G48))</f>
        <v>37451.050000000003</v>
      </c>
    </row>
    <row r="80" spans="1:9">
      <c r="A80" s="40">
        <f>IF(I79="","",IF(I79&lt;=0,"",IF(A79=lookup!$A$1,"",lookup!A49)))</f>
        <v>46</v>
      </c>
      <c r="B80" s="54">
        <f t="shared" si="0"/>
        <v>41214</v>
      </c>
      <c r="C80" s="55">
        <f t="shared" si="4"/>
        <v>5</v>
      </c>
      <c r="D80" s="42">
        <f>IF(A80="","",lookup!E49)</f>
        <v>462.45</v>
      </c>
      <c r="E80" s="59"/>
      <c r="F80" s="42">
        <f>IF(A80="","",lookup!C49)</f>
        <v>156.05000000000001</v>
      </c>
      <c r="G80" s="42">
        <f t="shared" si="2"/>
        <v>8417.3499999999985</v>
      </c>
      <c r="H80" s="42">
        <f t="shared" si="1"/>
        <v>306.39999999999998</v>
      </c>
      <c r="I80" s="43">
        <f>IF(A80="","",IF(lookup!G49&lt;0,0,lookup!G49))</f>
        <v>37144.65</v>
      </c>
    </row>
    <row r="81" spans="1:9">
      <c r="A81" s="40">
        <f>IF(I80="","",IF(I80&lt;=0,"",IF(A80=lookup!$A$1,"",lookup!A50)))</f>
        <v>47</v>
      </c>
      <c r="B81" s="54">
        <f t="shared" si="0"/>
        <v>41244</v>
      </c>
      <c r="C81" s="55">
        <f t="shared" si="4"/>
        <v>5</v>
      </c>
      <c r="D81" s="42">
        <f>IF(A81="","",lookup!E50)</f>
        <v>462.45</v>
      </c>
      <c r="E81" s="59"/>
      <c r="F81" s="42">
        <f>IF(A81="","",lookup!C50)</f>
        <v>154.77000000000001</v>
      </c>
      <c r="G81" s="42">
        <f t="shared" si="2"/>
        <v>8572.119999999999</v>
      </c>
      <c r="H81" s="42">
        <f t="shared" si="1"/>
        <v>307.67999999999995</v>
      </c>
      <c r="I81" s="43">
        <f>IF(A81="","",IF(lookup!G50&lt;0,0,lookup!G50))</f>
        <v>36836.97</v>
      </c>
    </row>
    <row r="82" spans="1:9" ht="13.5" thickBot="1">
      <c r="A82" s="34">
        <f>IF(I81="","",IF(I81&lt;=0,"",IF(A81=lookup!$A$1,"",lookup!A51)))</f>
        <v>48</v>
      </c>
      <c r="B82" s="56">
        <f t="shared" si="0"/>
        <v>41275</v>
      </c>
      <c r="C82" s="57">
        <f t="shared" si="4"/>
        <v>5</v>
      </c>
      <c r="D82" s="37">
        <f>IF(A82="","",lookup!E51)</f>
        <v>462.45</v>
      </c>
      <c r="E82" s="60"/>
      <c r="F82" s="37">
        <f>IF(A82="","",lookup!C51)</f>
        <v>153.49</v>
      </c>
      <c r="G82" s="37">
        <f t="shared" si="2"/>
        <v>8725.6099999999988</v>
      </c>
      <c r="H82" s="37">
        <f t="shared" si="1"/>
        <v>308.95999999999998</v>
      </c>
      <c r="I82" s="38">
        <f>IF(A82="","",IF(lookup!G51&lt;0,0,lookup!G51))</f>
        <v>36528.01</v>
      </c>
    </row>
    <row r="83" spans="1:9">
      <c r="A83" s="30">
        <f>IF(I82="","",IF(I82&lt;=0,"",IF(A82=lookup!$A$1,"",lookup!A52)))</f>
        <v>49</v>
      </c>
      <c r="B83" s="52">
        <f t="shared" si="0"/>
        <v>41306</v>
      </c>
      <c r="C83" s="53">
        <f t="shared" si="4"/>
        <v>5</v>
      </c>
      <c r="D83" s="32">
        <f>IF(A83="","",lookup!E52)</f>
        <v>462.45</v>
      </c>
      <c r="E83" s="58"/>
      <c r="F83" s="32">
        <f>IF(A83="","",lookup!C52)</f>
        <v>152.19999999999999</v>
      </c>
      <c r="G83" s="32">
        <f t="shared" si="2"/>
        <v>8877.81</v>
      </c>
      <c r="H83" s="32">
        <f t="shared" si="1"/>
        <v>310.25</v>
      </c>
      <c r="I83" s="33">
        <f>IF(A83="","",IF(lookup!G52&lt;0,0,lookup!G52))</f>
        <v>36217.760000000002</v>
      </c>
    </row>
    <row r="84" spans="1:9">
      <c r="A84" s="40">
        <f>IF(I83="","",IF(I83&lt;=0,"",IF(A83=lookup!$A$1,"",lookup!A53)))</f>
        <v>50</v>
      </c>
      <c r="B84" s="54">
        <f t="shared" si="0"/>
        <v>41334</v>
      </c>
      <c r="C84" s="55">
        <f t="shared" si="4"/>
        <v>5</v>
      </c>
      <c r="D84" s="42">
        <f>IF(A84="","",lookup!E53)</f>
        <v>462.45</v>
      </c>
      <c r="E84" s="59"/>
      <c r="F84" s="42">
        <f>IF(A84="","",lookup!C53)</f>
        <v>150.91</v>
      </c>
      <c r="G84" s="42">
        <f t="shared" si="2"/>
        <v>9028.7199999999993</v>
      </c>
      <c r="H84" s="42">
        <f t="shared" si="1"/>
        <v>311.53999999999996</v>
      </c>
      <c r="I84" s="43">
        <f>IF(A84="","",IF(lookup!G53&lt;0,0,lookup!G53))</f>
        <v>35906.22</v>
      </c>
    </row>
    <row r="85" spans="1:9">
      <c r="A85" s="40">
        <f>IF(I84="","",IF(I84&lt;=0,"",IF(A84=lookup!$A$1,"",lookup!A54)))</f>
        <v>51</v>
      </c>
      <c r="B85" s="54">
        <f t="shared" si="0"/>
        <v>41365</v>
      </c>
      <c r="C85" s="55">
        <f t="shared" si="4"/>
        <v>5</v>
      </c>
      <c r="D85" s="42">
        <f>IF(A85="","",lookup!E54)</f>
        <v>462.45</v>
      </c>
      <c r="E85" s="59"/>
      <c r="F85" s="42">
        <f>IF(A85="","",lookup!C54)</f>
        <v>149.61000000000001</v>
      </c>
      <c r="G85" s="42">
        <f t="shared" si="2"/>
        <v>9178.33</v>
      </c>
      <c r="H85" s="42">
        <f t="shared" si="1"/>
        <v>312.83999999999997</v>
      </c>
      <c r="I85" s="43">
        <f>IF(A85="","",IF(lookup!G54&lt;0,0,lookup!G54))</f>
        <v>35593.379999999997</v>
      </c>
    </row>
    <row r="86" spans="1:9">
      <c r="A86" s="40">
        <f>IF(I85="","",IF(I85&lt;=0,"",IF(A85=lookup!$A$1,"",lookup!A55)))</f>
        <v>52</v>
      </c>
      <c r="B86" s="54">
        <f t="shared" si="0"/>
        <v>41395</v>
      </c>
      <c r="C86" s="55">
        <f t="shared" si="4"/>
        <v>5</v>
      </c>
      <c r="D86" s="42">
        <f>IF(A86="","",lookup!E55)</f>
        <v>462.45</v>
      </c>
      <c r="E86" s="59"/>
      <c r="F86" s="42">
        <f>IF(A86="","",lookup!C55)</f>
        <v>148.31</v>
      </c>
      <c r="G86" s="42">
        <f t="shared" si="2"/>
        <v>9326.64</v>
      </c>
      <c r="H86" s="42">
        <f t="shared" si="1"/>
        <v>314.14</v>
      </c>
      <c r="I86" s="43">
        <f>IF(A86="","",IF(lookup!G55&lt;0,0,lookup!G55))</f>
        <v>35279.24</v>
      </c>
    </row>
    <row r="87" spans="1:9">
      <c r="A87" s="40">
        <f>IF(I86="","",IF(I86&lt;=0,"",IF(A86=lookup!$A$1,"",lookup!A56)))</f>
        <v>53</v>
      </c>
      <c r="B87" s="54">
        <f t="shared" si="0"/>
        <v>41426</v>
      </c>
      <c r="C87" s="55">
        <f t="shared" si="4"/>
        <v>5</v>
      </c>
      <c r="D87" s="42">
        <f>IF(A87="","",lookup!E56)</f>
        <v>462.45</v>
      </c>
      <c r="E87" s="59"/>
      <c r="F87" s="42">
        <f>IF(A87="","",lookup!C56)</f>
        <v>147</v>
      </c>
      <c r="G87" s="42">
        <f t="shared" si="2"/>
        <v>9473.64</v>
      </c>
      <c r="H87" s="42">
        <f t="shared" si="1"/>
        <v>315.45</v>
      </c>
      <c r="I87" s="43">
        <f>IF(A87="","",IF(lookup!G56&lt;0,0,lookup!G56))</f>
        <v>34963.79</v>
      </c>
    </row>
    <row r="88" spans="1:9">
      <c r="A88" s="40">
        <f>IF(I87="","",IF(I87&lt;=0,"",IF(A87=lookup!$A$1,"",lookup!A57)))</f>
        <v>54</v>
      </c>
      <c r="B88" s="54">
        <f t="shared" si="0"/>
        <v>41456</v>
      </c>
      <c r="C88" s="55">
        <f t="shared" si="4"/>
        <v>5</v>
      </c>
      <c r="D88" s="42">
        <f>IF(A88="","",lookup!E57)</f>
        <v>462.45</v>
      </c>
      <c r="E88" s="59"/>
      <c r="F88" s="42">
        <f>IF(A88="","",lookup!C57)</f>
        <v>145.68</v>
      </c>
      <c r="G88" s="42">
        <f t="shared" si="2"/>
        <v>9619.32</v>
      </c>
      <c r="H88" s="42">
        <f t="shared" si="1"/>
        <v>316.77</v>
      </c>
      <c r="I88" s="43">
        <f>IF(A88="","",IF(lookup!G57&lt;0,0,lookup!G57))</f>
        <v>34647.019999999997</v>
      </c>
    </row>
    <row r="89" spans="1:9">
      <c r="A89" s="40">
        <f>IF(I88="","",IF(I88&lt;=0,"",IF(A88=lookup!$A$1,"",lookup!A58)))</f>
        <v>55</v>
      </c>
      <c r="B89" s="54">
        <f t="shared" si="0"/>
        <v>41487</v>
      </c>
      <c r="C89" s="55">
        <f t="shared" si="4"/>
        <v>5</v>
      </c>
      <c r="D89" s="42">
        <f>IF(A89="","",lookup!E58)</f>
        <v>462.45</v>
      </c>
      <c r="E89" s="59"/>
      <c r="F89" s="42">
        <f>IF(A89="","",lookup!C58)</f>
        <v>144.36000000000001</v>
      </c>
      <c r="G89" s="42">
        <f t="shared" si="2"/>
        <v>9763.68</v>
      </c>
      <c r="H89" s="42">
        <f t="shared" si="1"/>
        <v>318.08999999999997</v>
      </c>
      <c r="I89" s="43">
        <f>IF(A89="","",IF(lookup!G58&lt;0,0,lookup!G58))</f>
        <v>34328.93</v>
      </c>
    </row>
    <row r="90" spans="1:9">
      <c r="A90" s="40">
        <f>IF(I89="","",IF(I89&lt;=0,"",IF(A89=lookup!$A$1,"",lookup!A59)))</f>
        <v>56</v>
      </c>
      <c r="B90" s="54">
        <f t="shared" si="0"/>
        <v>41518</v>
      </c>
      <c r="C90" s="55">
        <f t="shared" si="4"/>
        <v>5</v>
      </c>
      <c r="D90" s="42">
        <f>IF(A90="","",lookup!E59)</f>
        <v>462.45</v>
      </c>
      <c r="E90" s="59"/>
      <c r="F90" s="42">
        <f>IF(A90="","",lookup!C59)</f>
        <v>143.04</v>
      </c>
      <c r="G90" s="42">
        <f t="shared" si="2"/>
        <v>9906.7200000000012</v>
      </c>
      <c r="H90" s="42">
        <f t="shared" si="1"/>
        <v>319.40999999999997</v>
      </c>
      <c r="I90" s="43">
        <f>IF(A90="","",IF(lookup!G59&lt;0,0,lookup!G59))</f>
        <v>34009.519999999997</v>
      </c>
    </row>
    <row r="91" spans="1:9">
      <c r="A91" s="40">
        <f>IF(I90="","",IF(I90&lt;=0,"",IF(A90=lookup!$A$1,"",lookup!A60)))</f>
        <v>57</v>
      </c>
      <c r="B91" s="54">
        <f t="shared" si="0"/>
        <v>41548</v>
      </c>
      <c r="C91" s="55">
        <f t="shared" si="4"/>
        <v>5</v>
      </c>
      <c r="D91" s="42">
        <f>IF(A91="","",lookup!E60)</f>
        <v>462.45</v>
      </c>
      <c r="E91" s="59"/>
      <c r="F91" s="42">
        <f>IF(A91="","",lookup!C60)</f>
        <v>141.71</v>
      </c>
      <c r="G91" s="42">
        <f t="shared" si="2"/>
        <v>10048.43</v>
      </c>
      <c r="H91" s="42">
        <f t="shared" si="1"/>
        <v>320.74</v>
      </c>
      <c r="I91" s="43">
        <f>IF(A91="","",IF(lookup!G60&lt;0,0,lookup!G60))</f>
        <v>33688.78</v>
      </c>
    </row>
    <row r="92" spans="1:9">
      <c r="A92" s="40">
        <f>IF(I91="","",IF(I91&lt;=0,"",IF(A91=lookup!$A$1,"",lookup!A61)))</f>
        <v>58</v>
      </c>
      <c r="B92" s="54">
        <f t="shared" si="0"/>
        <v>41579</v>
      </c>
      <c r="C92" s="55">
        <f t="shared" si="4"/>
        <v>5</v>
      </c>
      <c r="D92" s="42">
        <f>IF(A92="","",lookup!E61)</f>
        <v>462.45</v>
      </c>
      <c r="E92" s="59"/>
      <c r="F92" s="42">
        <f>IF(A92="","",lookup!C61)</f>
        <v>140.37</v>
      </c>
      <c r="G92" s="42">
        <f t="shared" si="2"/>
        <v>10188.800000000001</v>
      </c>
      <c r="H92" s="42">
        <f t="shared" si="1"/>
        <v>322.08</v>
      </c>
      <c r="I92" s="43">
        <f>IF(A92="","",IF(lookup!G61&lt;0,0,lookup!G61))</f>
        <v>33366.699999999997</v>
      </c>
    </row>
    <row r="93" spans="1:9">
      <c r="A93" s="40">
        <f>IF(I92="","",IF(I92&lt;=0,"",IF(A92=lookup!$A$1,"",lookup!A62)))</f>
        <v>59</v>
      </c>
      <c r="B93" s="54">
        <f t="shared" si="0"/>
        <v>41609</v>
      </c>
      <c r="C93" s="55">
        <f t="shared" si="4"/>
        <v>5</v>
      </c>
      <c r="D93" s="42">
        <f>IF(A93="","",lookup!E62)</f>
        <v>462.45</v>
      </c>
      <c r="E93" s="59"/>
      <c r="F93" s="42">
        <f>IF(A93="","",lookup!C62)</f>
        <v>139.03</v>
      </c>
      <c r="G93" s="42">
        <f t="shared" si="2"/>
        <v>10327.830000000002</v>
      </c>
      <c r="H93" s="42">
        <f t="shared" si="1"/>
        <v>323.41999999999996</v>
      </c>
      <c r="I93" s="43">
        <f>IF(A93="","",IF(lookup!G62&lt;0,0,lookup!G62))</f>
        <v>33043.279999999999</v>
      </c>
    </row>
    <row r="94" spans="1:9" ht="13.5" thickBot="1">
      <c r="A94" s="34">
        <f>IF(I93="","",IF(I93&lt;=0,"",IF(A93=lookup!$A$1,"",lookup!A63)))</f>
        <v>60</v>
      </c>
      <c r="B94" s="56">
        <f t="shared" si="0"/>
        <v>41640</v>
      </c>
      <c r="C94" s="57">
        <f t="shared" si="4"/>
        <v>5</v>
      </c>
      <c r="D94" s="37">
        <f>IF(A94="","",lookup!E63)</f>
        <v>462.45</v>
      </c>
      <c r="E94" s="60"/>
      <c r="F94" s="37">
        <f>IF(A94="","",lookup!C63)</f>
        <v>137.68</v>
      </c>
      <c r="G94" s="37">
        <f t="shared" si="2"/>
        <v>10465.510000000002</v>
      </c>
      <c r="H94" s="37">
        <f t="shared" si="1"/>
        <v>324.77</v>
      </c>
      <c r="I94" s="38">
        <f>IF(A94="","",IF(lookup!G63&lt;0,0,lookup!G63))</f>
        <v>32718.51</v>
      </c>
    </row>
    <row r="95" spans="1:9">
      <c r="A95" s="30">
        <f>IF(I94="","",IF(I94&lt;=0,"",IF(A94=lookup!$A$1,"",lookup!A64)))</f>
        <v>61</v>
      </c>
      <c r="B95" s="52">
        <f t="shared" si="0"/>
        <v>41671</v>
      </c>
      <c r="C95" s="53">
        <f t="shared" si="4"/>
        <v>5</v>
      </c>
      <c r="D95" s="32">
        <f>IF(A95="","",lookup!E64)</f>
        <v>462.45</v>
      </c>
      <c r="E95" s="58"/>
      <c r="F95" s="32">
        <f>IF(A95="","",lookup!C64)</f>
        <v>136.33000000000001</v>
      </c>
      <c r="G95" s="32">
        <f t="shared" si="2"/>
        <v>10601.840000000002</v>
      </c>
      <c r="H95" s="32">
        <f t="shared" si="1"/>
        <v>326.12</v>
      </c>
      <c r="I95" s="33">
        <f>IF(A95="","",IF(lookup!G64&lt;0,0,lookup!G64))</f>
        <v>32392.39</v>
      </c>
    </row>
    <row r="96" spans="1:9">
      <c r="A96" s="40">
        <f>IF(I95="","",IF(I95&lt;=0,"",IF(A95=lookup!$A$1,"",lookup!A65)))</f>
        <v>62</v>
      </c>
      <c r="B96" s="54">
        <f t="shared" si="0"/>
        <v>41699</v>
      </c>
      <c r="C96" s="55">
        <f t="shared" si="4"/>
        <v>5</v>
      </c>
      <c r="D96" s="42">
        <f>IF(A96="","",lookup!E65)</f>
        <v>462.45</v>
      </c>
      <c r="E96" s="59"/>
      <c r="F96" s="42">
        <f>IF(A96="","",lookup!C65)</f>
        <v>134.97</v>
      </c>
      <c r="G96" s="42">
        <f t="shared" si="2"/>
        <v>10736.810000000001</v>
      </c>
      <c r="H96" s="42">
        <f t="shared" si="1"/>
        <v>327.48</v>
      </c>
      <c r="I96" s="43">
        <f>IF(A96="","",IF(lookup!G65&lt;0,0,lookup!G65))</f>
        <v>32064.91</v>
      </c>
    </row>
    <row r="97" spans="1:9">
      <c r="A97" s="40">
        <f>IF(I96="","",IF(I96&lt;=0,"",IF(A96=lookup!$A$1,"",lookup!A66)))</f>
        <v>63</v>
      </c>
      <c r="B97" s="54">
        <f t="shared" si="0"/>
        <v>41730</v>
      </c>
      <c r="C97" s="55">
        <f t="shared" si="4"/>
        <v>5</v>
      </c>
      <c r="D97" s="42">
        <f>IF(A97="","",lookup!E66)</f>
        <v>462.45</v>
      </c>
      <c r="E97" s="59"/>
      <c r="F97" s="42">
        <f>IF(A97="","",lookup!C66)</f>
        <v>133.6</v>
      </c>
      <c r="G97" s="42">
        <f t="shared" si="2"/>
        <v>10870.410000000002</v>
      </c>
      <c r="H97" s="42">
        <f t="shared" si="1"/>
        <v>328.85</v>
      </c>
      <c r="I97" s="43">
        <f>IF(A97="","",IF(lookup!G66&lt;0,0,lookup!G66))</f>
        <v>31736.06</v>
      </c>
    </row>
    <row r="98" spans="1:9">
      <c r="A98" s="40">
        <f>IF(I97="","",IF(I97&lt;=0,"",IF(A97=lookup!$A$1,"",lookup!A67)))</f>
        <v>64</v>
      </c>
      <c r="B98" s="54">
        <f t="shared" si="0"/>
        <v>41760</v>
      </c>
      <c r="C98" s="55">
        <f t="shared" si="4"/>
        <v>5</v>
      </c>
      <c r="D98" s="42">
        <f>IF(A98="","",lookup!E67)</f>
        <v>462.45</v>
      </c>
      <c r="E98" s="59"/>
      <c r="F98" s="42">
        <f>IF(A98="","",lookup!C67)</f>
        <v>132.22999999999999</v>
      </c>
      <c r="G98" s="42">
        <f t="shared" si="2"/>
        <v>11002.640000000001</v>
      </c>
      <c r="H98" s="42">
        <f t="shared" si="1"/>
        <v>330.22</v>
      </c>
      <c r="I98" s="43">
        <f>IF(A98="","",IF(lookup!G67&lt;0,0,lookup!G67))</f>
        <v>31405.84</v>
      </c>
    </row>
    <row r="99" spans="1:9">
      <c r="A99" s="40">
        <f>IF(I98="","",IF(I98&lt;=0,"",IF(A98=lookup!$A$1,"",lookup!A68)))</f>
        <v>65</v>
      </c>
      <c r="B99" s="54">
        <f t="shared" ref="B99:B162" si="5">IF(A99="","",DATE(YEAR($C$6),MONTH($C$6)+(A99-1),DAY($C$6)))</f>
        <v>41791</v>
      </c>
      <c r="C99" s="55">
        <f t="shared" si="4"/>
        <v>5</v>
      </c>
      <c r="D99" s="42">
        <f>IF(A99="","",lookup!E68)</f>
        <v>462.45</v>
      </c>
      <c r="E99" s="59"/>
      <c r="F99" s="42">
        <f>IF(A99="","",lookup!C68)</f>
        <v>130.86000000000001</v>
      </c>
      <c r="G99" s="42">
        <f t="shared" si="2"/>
        <v>11133.500000000002</v>
      </c>
      <c r="H99" s="42">
        <f t="shared" ref="H99:H162" si="6">IF(A99="","",IF(ISBLANK(E99),D99-F99,E99-F99))</f>
        <v>331.59</v>
      </c>
      <c r="I99" s="43">
        <f>IF(A99="","",IF(lookup!G68&lt;0,0,lookup!G68))</f>
        <v>31074.25</v>
      </c>
    </row>
    <row r="100" spans="1:9">
      <c r="A100" s="40">
        <f>IF(I99="","",IF(I99&lt;=0,"",IF(A99=lookup!$A$1,"",lookup!A69)))</f>
        <v>66</v>
      </c>
      <c r="B100" s="54">
        <f t="shared" si="5"/>
        <v>41821</v>
      </c>
      <c r="C100" s="55">
        <f t="shared" si="4"/>
        <v>5</v>
      </c>
      <c r="D100" s="42">
        <f>IF(A100="","",lookup!E69)</f>
        <v>462.45</v>
      </c>
      <c r="E100" s="59"/>
      <c r="F100" s="42">
        <f>IF(A100="","",lookup!C69)</f>
        <v>129.47999999999999</v>
      </c>
      <c r="G100" s="42">
        <f t="shared" ref="G100:G163" si="7">IF(A100="","",G99+F100)</f>
        <v>11262.980000000001</v>
      </c>
      <c r="H100" s="42">
        <f t="shared" si="6"/>
        <v>332.97</v>
      </c>
      <c r="I100" s="43">
        <f>IF(A100="","",IF(lookup!G69&lt;0,0,lookup!G69))</f>
        <v>30741.279999999999</v>
      </c>
    </row>
    <row r="101" spans="1:9">
      <c r="A101" s="40">
        <f>IF(I100="","",IF(I100&lt;=0,"",IF(A100=lookup!$A$1,"",lookup!A70)))</f>
        <v>67</v>
      </c>
      <c r="B101" s="54">
        <f t="shared" si="5"/>
        <v>41852</v>
      </c>
      <c r="C101" s="55">
        <f t="shared" si="4"/>
        <v>5</v>
      </c>
      <c r="D101" s="42">
        <f>IF(A101="","",lookup!E70)</f>
        <v>462.45</v>
      </c>
      <c r="E101" s="59"/>
      <c r="F101" s="42">
        <f>IF(A101="","",lookup!C70)</f>
        <v>128.09</v>
      </c>
      <c r="G101" s="42">
        <f t="shared" si="7"/>
        <v>11391.070000000002</v>
      </c>
      <c r="H101" s="42">
        <f t="shared" si="6"/>
        <v>334.36</v>
      </c>
      <c r="I101" s="43">
        <f>IF(A101="","",IF(lookup!G70&lt;0,0,lookup!G70))</f>
        <v>30406.92</v>
      </c>
    </row>
    <row r="102" spans="1:9">
      <c r="A102" s="40">
        <f>IF(I101="","",IF(I101&lt;=0,"",IF(A101=lookup!$A$1,"",lookup!A71)))</f>
        <v>68</v>
      </c>
      <c r="B102" s="54">
        <f t="shared" si="5"/>
        <v>41883</v>
      </c>
      <c r="C102" s="55">
        <f t="shared" si="4"/>
        <v>5</v>
      </c>
      <c r="D102" s="42">
        <f>IF(A102="","",lookup!E71)</f>
        <v>462.45</v>
      </c>
      <c r="E102" s="59"/>
      <c r="F102" s="42">
        <f>IF(A102="","",lookup!C71)</f>
        <v>126.7</v>
      </c>
      <c r="G102" s="42">
        <f t="shared" si="7"/>
        <v>11517.770000000002</v>
      </c>
      <c r="H102" s="42">
        <f t="shared" si="6"/>
        <v>335.75</v>
      </c>
      <c r="I102" s="43">
        <f>IF(A102="","",IF(lookup!G71&lt;0,0,lookup!G71))</f>
        <v>30071.17</v>
      </c>
    </row>
    <row r="103" spans="1:9">
      <c r="A103" s="40">
        <f>IF(I102="","",IF(I102&lt;=0,"",IF(A102=lookup!$A$1,"",lookup!A72)))</f>
        <v>69</v>
      </c>
      <c r="B103" s="54">
        <f t="shared" si="5"/>
        <v>41913</v>
      </c>
      <c r="C103" s="55">
        <f t="shared" si="4"/>
        <v>5</v>
      </c>
      <c r="D103" s="42">
        <f>IF(A103="","",lookup!E72)</f>
        <v>462.45</v>
      </c>
      <c r="E103" s="59"/>
      <c r="F103" s="42">
        <f>IF(A103="","",lookup!C72)</f>
        <v>125.3</v>
      </c>
      <c r="G103" s="42">
        <f t="shared" si="7"/>
        <v>11643.070000000002</v>
      </c>
      <c r="H103" s="42">
        <f t="shared" si="6"/>
        <v>337.15</v>
      </c>
      <c r="I103" s="43">
        <f>IF(A103="","",IF(lookup!G72&lt;0,0,lookup!G72))</f>
        <v>29734.02</v>
      </c>
    </row>
    <row r="104" spans="1:9">
      <c r="A104" s="40">
        <f>IF(I103="","",IF(I103&lt;=0,"",IF(A103=lookup!$A$1,"",lookup!A73)))</f>
        <v>70</v>
      </c>
      <c r="B104" s="54">
        <f t="shared" si="5"/>
        <v>41944</v>
      </c>
      <c r="C104" s="55">
        <f t="shared" si="4"/>
        <v>5</v>
      </c>
      <c r="D104" s="42">
        <f>IF(A104="","",lookup!E73)</f>
        <v>462.45</v>
      </c>
      <c r="E104" s="59"/>
      <c r="F104" s="42">
        <f>IF(A104="","",lookup!C73)</f>
        <v>123.89</v>
      </c>
      <c r="G104" s="42">
        <f t="shared" si="7"/>
        <v>11766.960000000001</v>
      </c>
      <c r="H104" s="42">
        <f t="shared" si="6"/>
        <v>338.56</v>
      </c>
      <c r="I104" s="43">
        <f>IF(A104="","",IF(lookup!G73&lt;0,0,lookup!G73))</f>
        <v>29395.46</v>
      </c>
    </row>
    <row r="105" spans="1:9">
      <c r="A105" s="40">
        <f>IF(I104="","",IF(I104&lt;=0,"",IF(A104=lookup!$A$1,"",lookup!A74)))</f>
        <v>71</v>
      </c>
      <c r="B105" s="54">
        <f t="shared" si="5"/>
        <v>41974</v>
      </c>
      <c r="C105" s="55">
        <f t="shared" si="4"/>
        <v>5</v>
      </c>
      <c r="D105" s="42">
        <f>IF(A105="","",lookup!E74)</f>
        <v>462.45</v>
      </c>
      <c r="E105" s="59"/>
      <c r="F105" s="42">
        <f>IF(A105="","",lookup!C74)</f>
        <v>122.48</v>
      </c>
      <c r="G105" s="42">
        <f t="shared" si="7"/>
        <v>11889.44</v>
      </c>
      <c r="H105" s="42">
        <f t="shared" si="6"/>
        <v>339.96999999999997</v>
      </c>
      <c r="I105" s="43">
        <f>IF(A105="","",IF(lookup!G74&lt;0,0,lookup!G74))</f>
        <v>29055.49</v>
      </c>
    </row>
    <row r="106" spans="1:9" ht="13.5" thickBot="1">
      <c r="A106" s="34">
        <f>IF(I105="","",IF(I105&lt;=0,"",IF(A105=lookup!$A$1,"",lookup!A75)))</f>
        <v>72</v>
      </c>
      <c r="B106" s="56">
        <f t="shared" si="5"/>
        <v>42005</v>
      </c>
      <c r="C106" s="57">
        <f t="shared" si="4"/>
        <v>5</v>
      </c>
      <c r="D106" s="37">
        <f>IF(A106="","",lookup!E75)</f>
        <v>462.45</v>
      </c>
      <c r="E106" s="60"/>
      <c r="F106" s="37">
        <f>IF(A106="","",lookup!C75)</f>
        <v>121.06</v>
      </c>
      <c r="G106" s="37">
        <f t="shared" si="7"/>
        <v>12010.5</v>
      </c>
      <c r="H106" s="37">
        <f t="shared" si="6"/>
        <v>341.39</v>
      </c>
      <c r="I106" s="38">
        <f>IF(A106="","",IF(lookup!G75&lt;0,0,lookup!G75))</f>
        <v>28714.1</v>
      </c>
    </row>
    <row r="107" spans="1:9">
      <c r="A107" s="30">
        <f>IF(I106="","",IF(I106&lt;=0,"",IF(A106=lookup!$A$1,"",lookup!A76)))</f>
        <v>73</v>
      </c>
      <c r="B107" s="52">
        <f t="shared" si="5"/>
        <v>42036</v>
      </c>
      <c r="C107" s="53">
        <f t="shared" si="4"/>
        <v>5</v>
      </c>
      <c r="D107" s="32">
        <f>IF(A107="","",lookup!E76)</f>
        <v>462.45</v>
      </c>
      <c r="E107" s="58"/>
      <c r="F107" s="32">
        <f>IF(A107="","",lookup!C76)</f>
        <v>119.64</v>
      </c>
      <c r="G107" s="32">
        <f t="shared" si="7"/>
        <v>12130.14</v>
      </c>
      <c r="H107" s="32">
        <f t="shared" si="6"/>
        <v>342.81</v>
      </c>
      <c r="I107" s="33">
        <f>IF(A107="","",IF(lookup!G76&lt;0,0,lookup!G76))</f>
        <v>28371.29</v>
      </c>
    </row>
    <row r="108" spans="1:9">
      <c r="A108" s="40">
        <f>IF(I107="","",IF(I107&lt;=0,"",IF(A107=lookup!$A$1,"",lookup!A77)))</f>
        <v>74</v>
      </c>
      <c r="B108" s="54">
        <f t="shared" si="5"/>
        <v>42064</v>
      </c>
      <c r="C108" s="55">
        <f t="shared" si="4"/>
        <v>5</v>
      </c>
      <c r="D108" s="42">
        <f>IF(A108="","",lookup!E77)</f>
        <v>462.45</v>
      </c>
      <c r="E108" s="59"/>
      <c r="F108" s="42">
        <f>IF(A108="","",lookup!C77)</f>
        <v>118.21</v>
      </c>
      <c r="G108" s="42">
        <f t="shared" si="7"/>
        <v>12248.349999999999</v>
      </c>
      <c r="H108" s="42">
        <f t="shared" si="6"/>
        <v>344.24</v>
      </c>
      <c r="I108" s="43">
        <f>IF(A108="","",IF(lookup!G77&lt;0,0,lookup!G77))</f>
        <v>28027.05</v>
      </c>
    </row>
    <row r="109" spans="1:9">
      <c r="A109" s="40">
        <f>IF(I108="","",IF(I108&lt;=0,"",IF(A108=lookup!$A$1,"",lookup!A78)))</f>
        <v>75</v>
      </c>
      <c r="B109" s="54">
        <f t="shared" si="5"/>
        <v>42095</v>
      </c>
      <c r="C109" s="55">
        <f t="shared" si="4"/>
        <v>5</v>
      </c>
      <c r="D109" s="42">
        <f>IF(A109="","",lookup!E78)</f>
        <v>462.45</v>
      </c>
      <c r="E109" s="59"/>
      <c r="F109" s="42">
        <f>IF(A109="","",lookup!C78)</f>
        <v>116.78</v>
      </c>
      <c r="G109" s="42">
        <f t="shared" si="7"/>
        <v>12365.13</v>
      </c>
      <c r="H109" s="42">
        <f t="shared" si="6"/>
        <v>345.66999999999996</v>
      </c>
      <c r="I109" s="43">
        <f>IF(A109="","",IF(lookup!G78&lt;0,0,lookup!G78))</f>
        <v>27681.38</v>
      </c>
    </row>
    <row r="110" spans="1:9">
      <c r="A110" s="40">
        <f>IF(I109="","",IF(I109&lt;=0,"",IF(A109=lookup!$A$1,"",lookup!A79)))</f>
        <v>76</v>
      </c>
      <c r="B110" s="54">
        <f t="shared" si="5"/>
        <v>42125</v>
      </c>
      <c r="C110" s="55">
        <f t="shared" si="4"/>
        <v>5</v>
      </c>
      <c r="D110" s="42">
        <f>IF(A110="","",lookup!E79)</f>
        <v>462.45</v>
      </c>
      <c r="E110" s="59"/>
      <c r="F110" s="42">
        <f>IF(A110="","",lookup!C79)</f>
        <v>115.34</v>
      </c>
      <c r="G110" s="42">
        <f t="shared" si="7"/>
        <v>12480.47</v>
      </c>
      <c r="H110" s="42">
        <f t="shared" si="6"/>
        <v>347.11</v>
      </c>
      <c r="I110" s="43">
        <f>IF(A110="","",IF(lookup!G79&lt;0,0,lookup!G79))</f>
        <v>27334.27</v>
      </c>
    </row>
    <row r="111" spans="1:9">
      <c r="A111" s="40">
        <f>IF(I110="","",IF(I110&lt;=0,"",IF(A110=lookup!$A$1,"",lookup!A80)))</f>
        <v>77</v>
      </c>
      <c r="B111" s="54">
        <f t="shared" si="5"/>
        <v>42156</v>
      </c>
      <c r="C111" s="55">
        <f t="shared" ref="C111:C174" si="8">IF(A111="","",C110)</f>
        <v>5</v>
      </c>
      <c r="D111" s="42">
        <f>IF(A111="","",lookup!E80)</f>
        <v>462.45</v>
      </c>
      <c r="E111" s="59"/>
      <c r="F111" s="42">
        <f>IF(A111="","",lookup!C80)</f>
        <v>113.89</v>
      </c>
      <c r="G111" s="42">
        <f t="shared" si="7"/>
        <v>12594.359999999999</v>
      </c>
      <c r="H111" s="42">
        <f t="shared" si="6"/>
        <v>348.56</v>
      </c>
      <c r="I111" s="43">
        <f>IF(A111="","",IF(lookup!G80&lt;0,0,lookup!G80))</f>
        <v>26985.71</v>
      </c>
    </row>
    <row r="112" spans="1:9">
      <c r="A112" s="40">
        <f>IF(I111="","",IF(I111&lt;=0,"",IF(A111=lookup!$A$1,"",lookup!A81)))</f>
        <v>78</v>
      </c>
      <c r="B112" s="54">
        <f t="shared" si="5"/>
        <v>42186</v>
      </c>
      <c r="C112" s="55">
        <f t="shared" si="8"/>
        <v>5</v>
      </c>
      <c r="D112" s="42">
        <f>IF(A112="","",lookup!E81)</f>
        <v>462.45</v>
      </c>
      <c r="E112" s="59"/>
      <c r="F112" s="42">
        <f>IF(A112="","",lookup!C81)</f>
        <v>112.44</v>
      </c>
      <c r="G112" s="42">
        <f t="shared" si="7"/>
        <v>12706.8</v>
      </c>
      <c r="H112" s="42">
        <f t="shared" si="6"/>
        <v>350.01</v>
      </c>
      <c r="I112" s="43">
        <f>IF(A112="","",IF(lookup!G81&lt;0,0,lookup!G81))</f>
        <v>26635.7</v>
      </c>
    </row>
    <row r="113" spans="1:9">
      <c r="A113" s="40">
        <f>IF(I112="","",IF(I112&lt;=0,"",IF(A112=lookup!$A$1,"",lookup!A82)))</f>
        <v>79</v>
      </c>
      <c r="B113" s="54">
        <f t="shared" si="5"/>
        <v>42217</v>
      </c>
      <c r="C113" s="55">
        <f t="shared" si="8"/>
        <v>5</v>
      </c>
      <c r="D113" s="42">
        <f>IF(A113="","",lookup!E82)</f>
        <v>462.45</v>
      </c>
      <c r="E113" s="59"/>
      <c r="F113" s="42">
        <f>IF(A113="","",lookup!C82)</f>
        <v>110.98</v>
      </c>
      <c r="G113" s="42">
        <f t="shared" si="7"/>
        <v>12817.779999999999</v>
      </c>
      <c r="H113" s="42">
        <f t="shared" si="6"/>
        <v>351.46999999999997</v>
      </c>
      <c r="I113" s="43">
        <f>IF(A113="","",IF(lookup!G82&lt;0,0,lookup!G82))</f>
        <v>26284.23</v>
      </c>
    </row>
    <row r="114" spans="1:9">
      <c r="A114" s="40">
        <f>IF(I113="","",IF(I113&lt;=0,"",IF(A113=lookup!$A$1,"",lookup!A83)))</f>
        <v>80</v>
      </c>
      <c r="B114" s="54">
        <f t="shared" si="5"/>
        <v>42248</v>
      </c>
      <c r="C114" s="55">
        <f t="shared" si="8"/>
        <v>5</v>
      </c>
      <c r="D114" s="42">
        <f>IF(A114="","",lookup!E83)</f>
        <v>462.45</v>
      </c>
      <c r="E114" s="59"/>
      <c r="F114" s="42">
        <f>IF(A114="","",lookup!C83)</f>
        <v>109.52</v>
      </c>
      <c r="G114" s="42">
        <f t="shared" si="7"/>
        <v>12927.3</v>
      </c>
      <c r="H114" s="42">
        <f t="shared" si="6"/>
        <v>352.93</v>
      </c>
      <c r="I114" s="43">
        <f>IF(A114="","",IF(lookup!G83&lt;0,0,lookup!G83))</f>
        <v>25931.3</v>
      </c>
    </row>
    <row r="115" spans="1:9">
      <c r="A115" s="40">
        <f>IF(I114="","",IF(I114&lt;=0,"",IF(A114=lookup!$A$1,"",lookup!A84)))</f>
        <v>81</v>
      </c>
      <c r="B115" s="54">
        <f t="shared" si="5"/>
        <v>42278</v>
      </c>
      <c r="C115" s="55">
        <f t="shared" si="8"/>
        <v>5</v>
      </c>
      <c r="D115" s="42">
        <f>IF(A115="","",lookup!E84)</f>
        <v>462.45</v>
      </c>
      <c r="E115" s="59"/>
      <c r="F115" s="42">
        <f>IF(A115="","",lookup!C84)</f>
        <v>108.05</v>
      </c>
      <c r="G115" s="42">
        <f t="shared" si="7"/>
        <v>13035.349999999999</v>
      </c>
      <c r="H115" s="42">
        <f t="shared" si="6"/>
        <v>354.4</v>
      </c>
      <c r="I115" s="43">
        <f>IF(A115="","",IF(lookup!G84&lt;0,0,lookup!G84))</f>
        <v>25576.9</v>
      </c>
    </row>
    <row r="116" spans="1:9">
      <c r="A116" s="40">
        <f>IF(I115="","",IF(I115&lt;=0,"",IF(A115=lookup!$A$1,"",lookup!A85)))</f>
        <v>82</v>
      </c>
      <c r="B116" s="54">
        <f t="shared" si="5"/>
        <v>42309</v>
      </c>
      <c r="C116" s="55">
        <f t="shared" si="8"/>
        <v>5</v>
      </c>
      <c r="D116" s="42">
        <f>IF(A116="","",lookup!E85)</f>
        <v>462.45</v>
      </c>
      <c r="E116" s="59"/>
      <c r="F116" s="42">
        <f>IF(A116="","",lookup!C85)</f>
        <v>106.57</v>
      </c>
      <c r="G116" s="42">
        <f t="shared" si="7"/>
        <v>13141.919999999998</v>
      </c>
      <c r="H116" s="42">
        <f t="shared" si="6"/>
        <v>355.88</v>
      </c>
      <c r="I116" s="43">
        <f>IF(A116="","",IF(lookup!G85&lt;0,0,lookup!G85))</f>
        <v>25221.02</v>
      </c>
    </row>
    <row r="117" spans="1:9">
      <c r="A117" s="40">
        <f>IF(I116="","",IF(I116&lt;=0,"",IF(A116=lookup!$A$1,"",lookup!A86)))</f>
        <v>83</v>
      </c>
      <c r="B117" s="54">
        <f t="shared" si="5"/>
        <v>42339</v>
      </c>
      <c r="C117" s="55">
        <f t="shared" si="8"/>
        <v>5</v>
      </c>
      <c r="D117" s="42">
        <f>IF(A117="","",lookup!E86)</f>
        <v>462.45</v>
      </c>
      <c r="E117" s="59"/>
      <c r="F117" s="42">
        <f>IF(A117="","",lookup!C86)</f>
        <v>105.09</v>
      </c>
      <c r="G117" s="42">
        <f t="shared" si="7"/>
        <v>13247.009999999998</v>
      </c>
      <c r="H117" s="42">
        <f t="shared" si="6"/>
        <v>357.36</v>
      </c>
      <c r="I117" s="43">
        <f>IF(A117="","",IF(lookup!G86&lt;0,0,lookup!G86))</f>
        <v>24863.66</v>
      </c>
    </row>
    <row r="118" spans="1:9" ht="13.5" thickBot="1">
      <c r="A118" s="34">
        <f>IF(I117="","",IF(I117&lt;=0,"",IF(A117=lookup!$A$1,"",lookup!A87)))</f>
        <v>84</v>
      </c>
      <c r="B118" s="56">
        <f t="shared" si="5"/>
        <v>42370</v>
      </c>
      <c r="C118" s="57">
        <f t="shared" si="8"/>
        <v>5</v>
      </c>
      <c r="D118" s="37">
        <f>IF(A118="","",lookup!E87)</f>
        <v>462.45</v>
      </c>
      <c r="E118" s="60"/>
      <c r="F118" s="37">
        <f>IF(A118="","",lookup!C87)</f>
        <v>103.6</v>
      </c>
      <c r="G118" s="37">
        <f t="shared" si="7"/>
        <v>13350.609999999999</v>
      </c>
      <c r="H118" s="37">
        <f t="shared" si="6"/>
        <v>358.85</v>
      </c>
      <c r="I118" s="38">
        <f>IF(A118="","",IF(lookup!G87&lt;0,0,lookup!G87))</f>
        <v>24504.81</v>
      </c>
    </row>
    <row r="119" spans="1:9">
      <c r="A119" s="30">
        <f>IF(I118="","",IF(I118&lt;=0,"",IF(A118=lookup!$A$1,"",lookup!A88)))</f>
        <v>85</v>
      </c>
      <c r="B119" s="52">
        <f t="shared" si="5"/>
        <v>42401</v>
      </c>
      <c r="C119" s="53">
        <f t="shared" si="8"/>
        <v>5</v>
      </c>
      <c r="D119" s="32">
        <f>IF(A119="","",lookup!E88)</f>
        <v>462.45</v>
      </c>
      <c r="E119" s="58"/>
      <c r="F119" s="32">
        <f>IF(A119="","",lookup!C88)</f>
        <v>102.1</v>
      </c>
      <c r="G119" s="32">
        <f t="shared" si="7"/>
        <v>13452.71</v>
      </c>
      <c r="H119" s="32">
        <f t="shared" si="6"/>
        <v>360.35</v>
      </c>
      <c r="I119" s="33">
        <f>IF(A119="","",IF(lookup!G88&lt;0,0,lookup!G88))</f>
        <v>24144.46</v>
      </c>
    </row>
    <row r="120" spans="1:9">
      <c r="A120" s="40">
        <f>IF(I119="","",IF(I119&lt;=0,"",IF(A119=lookup!$A$1,"",lookup!A89)))</f>
        <v>86</v>
      </c>
      <c r="B120" s="54">
        <f t="shared" si="5"/>
        <v>42430</v>
      </c>
      <c r="C120" s="55">
        <f t="shared" si="8"/>
        <v>5</v>
      </c>
      <c r="D120" s="42">
        <f>IF(A120="","",lookup!E89)</f>
        <v>462.45</v>
      </c>
      <c r="E120" s="59"/>
      <c r="F120" s="42">
        <f>IF(A120="","",lookup!C89)</f>
        <v>100.6</v>
      </c>
      <c r="G120" s="42">
        <f t="shared" si="7"/>
        <v>13553.31</v>
      </c>
      <c r="H120" s="42">
        <f t="shared" si="6"/>
        <v>361.85</v>
      </c>
      <c r="I120" s="43">
        <f>IF(A120="","",IF(lookup!G89&lt;0,0,lookup!G89))</f>
        <v>23782.61</v>
      </c>
    </row>
    <row r="121" spans="1:9">
      <c r="A121" s="40">
        <f>IF(I120="","",IF(I120&lt;=0,"",IF(A120=lookup!$A$1,"",lookup!A90)))</f>
        <v>87</v>
      </c>
      <c r="B121" s="54">
        <f t="shared" si="5"/>
        <v>42461</v>
      </c>
      <c r="C121" s="55">
        <f t="shared" si="8"/>
        <v>5</v>
      </c>
      <c r="D121" s="42">
        <f>IF(A121="","",lookup!E90)</f>
        <v>462.45</v>
      </c>
      <c r="E121" s="59"/>
      <c r="F121" s="42">
        <f>IF(A121="","",lookup!C90)</f>
        <v>99.09</v>
      </c>
      <c r="G121" s="42">
        <f t="shared" si="7"/>
        <v>13652.4</v>
      </c>
      <c r="H121" s="42">
        <f t="shared" si="6"/>
        <v>363.36</v>
      </c>
      <c r="I121" s="43">
        <f>IF(A121="","",IF(lookup!G90&lt;0,0,lookup!G90))</f>
        <v>23419.25</v>
      </c>
    </row>
    <row r="122" spans="1:9">
      <c r="A122" s="40">
        <f>IF(I121="","",IF(I121&lt;=0,"",IF(A121=lookup!$A$1,"",lookup!A91)))</f>
        <v>88</v>
      </c>
      <c r="B122" s="54">
        <f t="shared" si="5"/>
        <v>42491</v>
      </c>
      <c r="C122" s="55">
        <f t="shared" si="8"/>
        <v>5</v>
      </c>
      <c r="D122" s="42">
        <f>IF(A122="","",lookup!E91)</f>
        <v>462.45</v>
      </c>
      <c r="E122" s="59"/>
      <c r="F122" s="42">
        <f>IF(A122="","",lookup!C91)</f>
        <v>97.58</v>
      </c>
      <c r="G122" s="42">
        <f t="shared" si="7"/>
        <v>13749.98</v>
      </c>
      <c r="H122" s="42">
        <f t="shared" si="6"/>
        <v>364.87</v>
      </c>
      <c r="I122" s="43">
        <f>IF(A122="","",IF(lookup!G91&lt;0,0,lookup!G91))</f>
        <v>23054.38</v>
      </c>
    </row>
    <row r="123" spans="1:9">
      <c r="A123" s="40">
        <f>IF(I122="","",IF(I122&lt;=0,"",IF(A122=lookup!$A$1,"",lookup!A92)))</f>
        <v>89</v>
      </c>
      <c r="B123" s="54">
        <f t="shared" si="5"/>
        <v>42522</v>
      </c>
      <c r="C123" s="55">
        <f t="shared" si="8"/>
        <v>5</v>
      </c>
      <c r="D123" s="42">
        <f>IF(A123="","",lookup!E92)</f>
        <v>462.45</v>
      </c>
      <c r="E123" s="59"/>
      <c r="F123" s="42">
        <f>IF(A123="","",lookup!C92)</f>
        <v>96.06</v>
      </c>
      <c r="G123" s="42">
        <f t="shared" si="7"/>
        <v>13846.039999999999</v>
      </c>
      <c r="H123" s="42">
        <f t="shared" si="6"/>
        <v>366.39</v>
      </c>
      <c r="I123" s="43">
        <f>IF(A123="","",IF(lookup!G92&lt;0,0,lookup!G92))</f>
        <v>22687.99</v>
      </c>
    </row>
    <row r="124" spans="1:9">
      <c r="A124" s="40">
        <f>IF(I123="","",IF(I123&lt;=0,"",IF(A123=lookup!$A$1,"",lookup!A93)))</f>
        <v>90</v>
      </c>
      <c r="B124" s="54">
        <f t="shared" si="5"/>
        <v>42552</v>
      </c>
      <c r="C124" s="55">
        <f t="shared" si="8"/>
        <v>5</v>
      </c>
      <c r="D124" s="42">
        <f>IF(A124="","",lookup!E93)</f>
        <v>462.45</v>
      </c>
      <c r="E124" s="59"/>
      <c r="F124" s="42">
        <f>IF(A124="","",lookup!C93)</f>
        <v>94.53</v>
      </c>
      <c r="G124" s="42">
        <f t="shared" si="7"/>
        <v>13940.57</v>
      </c>
      <c r="H124" s="42">
        <f t="shared" si="6"/>
        <v>367.91999999999996</v>
      </c>
      <c r="I124" s="43">
        <f>IF(A124="","",IF(lookup!G93&lt;0,0,lookup!G93))</f>
        <v>22320.07</v>
      </c>
    </row>
    <row r="125" spans="1:9">
      <c r="A125" s="40">
        <f>IF(I124="","",IF(I124&lt;=0,"",IF(A124=lookup!$A$1,"",lookup!A94)))</f>
        <v>91</v>
      </c>
      <c r="B125" s="54">
        <f t="shared" si="5"/>
        <v>42583</v>
      </c>
      <c r="C125" s="55">
        <f t="shared" si="8"/>
        <v>5</v>
      </c>
      <c r="D125" s="42">
        <f>IF(A125="","",lookup!E94)</f>
        <v>462.45</v>
      </c>
      <c r="E125" s="59"/>
      <c r="F125" s="42">
        <f>IF(A125="","",lookup!C94)</f>
        <v>93</v>
      </c>
      <c r="G125" s="42">
        <f t="shared" si="7"/>
        <v>14033.57</v>
      </c>
      <c r="H125" s="42">
        <f t="shared" si="6"/>
        <v>369.45</v>
      </c>
      <c r="I125" s="43">
        <f>IF(A125="","",IF(lookup!G94&lt;0,0,lookup!G94))</f>
        <v>21950.62</v>
      </c>
    </row>
    <row r="126" spans="1:9">
      <c r="A126" s="40">
        <f>IF(I125="","",IF(I125&lt;=0,"",IF(A125=lookup!$A$1,"",lookup!A95)))</f>
        <v>92</v>
      </c>
      <c r="B126" s="54">
        <f t="shared" si="5"/>
        <v>42614</v>
      </c>
      <c r="C126" s="55">
        <f t="shared" si="8"/>
        <v>5</v>
      </c>
      <c r="D126" s="42">
        <f>IF(A126="","",lookup!E95)</f>
        <v>462.45</v>
      </c>
      <c r="E126" s="59"/>
      <c r="F126" s="42">
        <f>IF(A126="","",lookup!C95)</f>
        <v>91.46</v>
      </c>
      <c r="G126" s="42">
        <f t="shared" si="7"/>
        <v>14125.029999999999</v>
      </c>
      <c r="H126" s="42">
        <f t="shared" si="6"/>
        <v>370.99</v>
      </c>
      <c r="I126" s="43">
        <f>IF(A126="","",IF(lookup!G95&lt;0,0,lookup!G95))</f>
        <v>21579.63</v>
      </c>
    </row>
    <row r="127" spans="1:9">
      <c r="A127" s="40">
        <f>IF(I126="","",IF(I126&lt;=0,"",IF(A126=lookup!$A$1,"",lookup!A96)))</f>
        <v>93</v>
      </c>
      <c r="B127" s="54">
        <f t="shared" si="5"/>
        <v>42644</v>
      </c>
      <c r="C127" s="55">
        <f t="shared" si="8"/>
        <v>5</v>
      </c>
      <c r="D127" s="42">
        <f>IF(A127="","",lookup!E96)</f>
        <v>462.45</v>
      </c>
      <c r="E127" s="59"/>
      <c r="F127" s="42">
        <f>IF(A127="","",lookup!C96)</f>
        <v>89.92</v>
      </c>
      <c r="G127" s="42">
        <f t="shared" si="7"/>
        <v>14214.949999999999</v>
      </c>
      <c r="H127" s="42">
        <f t="shared" si="6"/>
        <v>372.53</v>
      </c>
      <c r="I127" s="43">
        <f>IF(A127="","",IF(lookup!G96&lt;0,0,lookup!G96))</f>
        <v>21207.1</v>
      </c>
    </row>
    <row r="128" spans="1:9">
      <c r="A128" s="40">
        <f>IF(I127="","",IF(I127&lt;=0,"",IF(A127=lookup!$A$1,"",lookup!A97)))</f>
        <v>94</v>
      </c>
      <c r="B128" s="54">
        <f t="shared" si="5"/>
        <v>42675</v>
      </c>
      <c r="C128" s="55">
        <f t="shared" si="8"/>
        <v>5</v>
      </c>
      <c r="D128" s="42">
        <f>IF(A128="","",lookup!E97)</f>
        <v>462.45</v>
      </c>
      <c r="E128" s="59"/>
      <c r="F128" s="42">
        <f>IF(A128="","",lookup!C97)</f>
        <v>88.36</v>
      </c>
      <c r="G128" s="42">
        <f t="shared" si="7"/>
        <v>14303.31</v>
      </c>
      <c r="H128" s="42">
        <f t="shared" si="6"/>
        <v>374.09</v>
      </c>
      <c r="I128" s="43">
        <f>IF(A128="","",IF(lookup!G97&lt;0,0,lookup!G97))</f>
        <v>20833.009999999998</v>
      </c>
    </row>
    <row r="129" spans="1:9">
      <c r="A129" s="40">
        <f>IF(I128="","",IF(I128&lt;=0,"",IF(A128=lookup!$A$1,"",lookup!A98)))</f>
        <v>95</v>
      </c>
      <c r="B129" s="54">
        <f t="shared" si="5"/>
        <v>42705</v>
      </c>
      <c r="C129" s="55">
        <f t="shared" si="8"/>
        <v>5</v>
      </c>
      <c r="D129" s="42">
        <f>IF(A129="","",lookup!E98)</f>
        <v>462.45</v>
      </c>
      <c r="E129" s="59"/>
      <c r="F129" s="42">
        <f>IF(A129="","",lookup!C98)</f>
        <v>86.8</v>
      </c>
      <c r="G129" s="42">
        <f t="shared" si="7"/>
        <v>14390.109999999999</v>
      </c>
      <c r="H129" s="42">
        <f t="shared" si="6"/>
        <v>375.65</v>
      </c>
      <c r="I129" s="43">
        <f>IF(A129="","",IF(lookup!G98&lt;0,0,lookup!G98))</f>
        <v>20457.36</v>
      </c>
    </row>
    <row r="130" spans="1:9" ht="13.5" thickBot="1">
      <c r="A130" s="34">
        <f>IF(I129="","",IF(I129&lt;=0,"",IF(A129=lookup!$A$1,"",lookup!A99)))</f>
        <v>96</v>
      </c>
      <c r="B130" s="56">
        <f t="shared" si="5"/>
        <v>42736</v>
      </c>
      <c r="C130" s="57">
        <f t="shared" si="8"/>
        <v>5</v>
      </c>
      <c r="D130" s="37">
        <f>IF(A130="","",lookup!E99)</f>
        <v>462.45</v>
      </c>
      <c r="E130" s="60"/>
      <c r="F130" s="37">
        <f>IF(A130="","",lookup!C99)</f>
        <v>85.24</v>
      </c>
      <c r="G130" s="37">
        <f t="shared" si="7"/>
        <v>14475.349999999999</v>
      </c>
      <c r="H130" s="37">
        <f t="shared" si="6"/>
        <v>377.21</v>
      </c>
      <c r="I130" s="38">
        <f>IF(A130="","",IF(lookup!G99&lt;0,0,lookup!G99))</f>
        <v>20080.150000000001</v>
      </c>
    </row>
    <row r="131" spans="1:9">
      <c r="A131" s="30">
        <f>IF(I130="","",IF(I130&lt;=0,"",IF(A130=lookup!$A$1,"",lookup!A100)))</f>
        <v>97</v>
      </c>
      <c r="B131" s="52">
        <f t="shared" si="5"/>
        <v>42767</v>
      </c>
      <c r="C131" s="53">
        <f t="shared" si="8"/>
        <v>5</v>
      </c>
      <c r="D131" s="32">
        <f>IF(A131="","",lookup!E100)</f>
        <v>462.45</v>
      </c>
      <c r="E131" s="58"/>
      <c r="F131" s="32">
        <f>IF(A131="","",lookup!C100)</f>
        <v>83.67</v>
      </c>
      <c r="G131" s="32">
        <f t="shared" si="7"/>
        <v>14559.019999999999</v>
      </c>
      <c r="H131" s="32">
        <f t="shared" si="6"/>
        <v>378.78</v>
      </c>
      <c r="I131" s="33">
        <f>IF(A131="","",IF(lookup!G100&lt;0,0,lookup!G100))</f>
        <v>19701.37</v>
      </c>
    </row>
    <row r="132" spans="1:9">
      <c r="A132" s="40">
        <f>IF(I131="","",IF(I131&lt;=0,"",IF(A131=lookup!$A$1,"",lookup!A101)))</f>
        <v>98</v>
      </c>
      <c r="B132" s="54">
        <f t="shared" si="5"/>
        <v>42795</v>
      </c>
      <c r="C132" s="55">
        <f t="shared" si="8"/>
        <v>5</v>
      </c>
      <c r="D132" s="42">
        <f>IF(A132="","",lookup!E101)</f>
        <v>462.45</v>
      </c>
      <c r="E132" s="59"/>
      <c r="F132" s="42">
        <f>IF(A132="","",lookup!C101)</f>
        <v>82.09</v>
      </c>
      <c r="G132" s="42">
        <f t="shared" si="7"/>
        <v>14641.109999999999</v>
      </c>
      <c r="H132" s="42">
        <f t="shared" si="6"/>
        <v>380.36</v>
      </c>
      <c r="I132" s="43">
        <f>IF(A132="","",IF(lookup!G101&lt;0,0,lookup!G101))</f>
        <v>19321.009999999998</v>
      </c>
    </row>
    <row r="133" spans="1:9">
      <c r="A133" s="40">
        <f>IF(I132="","",IF(I132&lt;=0,"",IF(A132=lookup!$A$1,"",lookup!A102)))</f>
        <v>99</v>
      </c>
      <c r="B133" s="54">
        <f t="shared" si="5"/>
        <v>42826</v>
      </c>
      <c r="C133" s="55">
        <f t="shared" si="8"/>
        <v>5</v>
      </c>
      <c r="D133" s="42">
        <f>IF(A133="","",lookup!E102)</f>
        <v>462.45</v>
      </c>
      <c r="E133" s="59"/>
      <c r="F133" s="42">
        <f>IF(A133="","",lookup!C102)</f>
        <v>80.5</v>
      </c>
      <c r="G133" s="42">
        <f t="shared" si="7"/>
        <v>14721.609999999999</v>
      </c>
      <c r="H133" s="42">
        <f t="shared" si="6"/>
        <v>381.95</v>
      </c>
      <c r="I133" s="43">
        <f>IF(A133="","",IF(lookup!G102&lt;0,0,lookup!G102))</f>
        <v>18939.060000000001</v>
      </c>
    </row>
    <row r="134" spans="1:9">
      <c r="A134" s="40">
        <f>IF(I133="","",IF(I133&lt;=0,"",IF(A133=lookup!$A$1,"",lookup!A103)))</f>
        <v>100</v>
      </c>
      <c r="B134" s="54">
        <f t="shared" si="5"/>
        <v>42856</v>
      </c>
      <c r="C134" s="55">
        <f t="shared" si="8"/>
        <v>5</v>
      </c>
      <c r="D134" s="42">
        <f>IF(A134="","",lookup!E103)</f>
        <v>462.45</v>
      </c>
      <c r="E134" s="59"/>
      <c r="F134" s="42">
        <f>IF(A134="","",lookup!C103)</f>
        <v>78.91</v>
      </c>
      <c r="G134" s="42">
        <f t="shared" si="7"/>
        <v>14800.519999999999</v>
      </c>
      <c r="H134" s="42">
        <f t="shared" si="6"/>
        <v>383.53999999999996</v>
      </c>
      <c r="I134" s="43">
        <f>IF(A134="","",IF(lookup!G103&lt;0,0,lookup!G103))</f>
        <v>18555.52</v>
      </c>
    </row>
    <row r="135" spans="1:9">
      <c r="A135" s="40">
        <f>IF(I134="","",IF(I134&lt;=0,"",IF(A134=lookup!$A$1,"",lookup!A104)))</f>
        <v>101</v>
      </c>
      <c r="B135" s="54">
        <f t="shared" si="5"/>
        <v>42887</v>
      </c>
      <c r="C135" s="55">
        <f t="shared" si="8"/>
        <v>5</v>
      </c>
      <c r="D135" s="42">
        <f>IF(A135="","",lookup!E104)</f>
        <v>462.45</v>
      </c>
      <c r="E135" s="59"/>
      <c r="F135" s="42">
        <f>IF(A135="","",lookup!C104)</f>
        <v>77.31</v>
      </c>
      <c r="G135" s="42">
        <f t="shared" si="7"/>
        <v>14877.829999999998</v>
      </c>
      <c r="H135" s="42">
        <f t="shared" si="6"/>
        <v>385.14</v>
      </c>
      <c r="I135" s="43">
        <f>IF(A135="","",IF(lookup!G104&lt;0,0,lookup!G104))</f>
        <v>18170.38</v>
      </c>
    </row>
    <row r="136" spans="1:9">
      <c r="A136" s="40">
        <f>IF(I135="","",IF(I135&lt;=0,"",IF(A135=lookup!$A$1,"",lookup!A105)))</f>
        <v>102</v>
      </c>
      <c r="B136" s="54">
        <f t="shared" si="5"/>
        <v>42917</v>
      </c>
      <c r="C136" s="55">
        <f t="shared" si="8"/>
        <v>5</v>
      </c>
      <c r="D136" s="42">
        <f>IF(A136="","",lookup!E105)</f>
        <v>462.45</v>
      </c>
      <c r="E136" s="59"/>
      <c r="F136" s="42">
        <f>IF(A136="","",lookup!C105)</f>
        <v>75.709999999999994</v>
      </c>
      <c r="G136" s="42">
        <f t="shared" si="7"/>
        <v>14953.539999999997</v>
      </c>
      <c r="H136" s="42">
        <f t="shared" si="6"/>
        <v>386.74</v>
      </c>
      <c r="I136" s="43">
        <f>IF(A136="","",IF(lookup!G105&lt;0,0,lookup!G105))</f>
        <v>17783.64</v>
      </c>
    </row>
    <row r="137" spans="1:9">
      <c r="A137" s="40">
        <f>IF(I136="","",IF(I136&lt;=0,"",IF(A136=lookup!$A$1,"",lookup!A106)))</f>
        <v>103</v>
      </c>
      <c r="B137" s="54">
        <f t="shared" si="5"/>
        <v>42948</v>
      </c>
      <c r="C137" s="55">
        <f t="shared" si="8"/>
        <v>5</v>
      </c>
      <c r="D137" s="42">
        <f>IF(A137="","",lookup!E106)</f>
        <v>462.45</v>
      </c>
      <c r="E137" s="59"/>
      <c r="F137" s="42">
        <f>IF(A137="","",lookup!C106)</f>
        <v>74.099999999999994</v>
      </c>
      <c r="G137" s="42">
        <f t="shared" si="7"/>
        <v>15027.639999999998</v>
      </c>
      <c r="H137" s="42">
        <f t="shared" si="6"/>
        <v>388.35</v>
      </c>
      <c r="I137" s="43">
        <f>IF(A137="","",IF(lookup!G106&lt;0,0,lookup!G106))</f>
        <v>17395.29</v>
      </c>
    </row>
    <row r="138" spans="1:9">
      <c r="A138" s="40">
        <f>IF(I137="","",IF(I137&lt;=0,"",IF(A137=lookup!$A$1,"",lookup!A107)))</f>
        <v>104</v>
      </c>
      <c r="B138" s="54">
        <f t="shared" si="5"/>
        <v>42979</v>
      </c>
      <c r="C138" s="55">
        <f t="shared" si="8"/>
        <v>5</v>
      </c>
      <c r="D138" s="42">
        <f>IF(A138="","",lookup!E107)</f>
        <v>462.45</v>
      </c>
      <c r="E138" s="59"/>
      <c r="F138" s="42">
        <f>IF(A138="","",lookup!C107)</f>
        <v>72.48</v>
      </c>
      <c r="G138" s="42">
        <f t="shared" si="7"/>
        <v>15100.119999999997</v>
      </c>
      <c r="H138" s="42">
        <f t="shared" si="6"/>
        <v>389.96999999999997</v>
      </c>
      <c r="I138" s="43">
        <f>IF(A138="","",IF(lookup!G107&lt;0,0,lookup!G107))</f>
        <v>17005.32</v>
      </c>
    </row>
    <row r="139" spans="1:9">
      <c r="A139" s="40">
        <f>IF(I138="","",IF(I138&lt;=0,"",IF(A138=lookup!$A$1,"",lookup!A108)))</f>
        <v>105</v>
      </c>
      <c r="B139" s="54">
        <f t="shared" si="5"/>
        <v>43009</v>
      </c>
      <c r="C139" s="55">
        <f t="shared" si="8"/>
        <v>5</v>
      </c>
      <c r="D139" s="42">
        <f>IF(A139="","",lookup!E108)</f>
        <v>462.45</v>
      </c>
      <c r="E139" s="59"/>
      <c r="F139" s="42">
        <f>IF(A139="","",lookup!C108)</f>
        <v>70.86</v>
      </c>
      <c r="G139" s="42">
        <f t="shared" si="7"/>
        <v>15170.979999999998</v>
      </c>
      <c r="H139" s="42">
        <f t="shared" si="6"/>
        <v>391.59</v>
      </c>
      <c r="I139" s="43">
        <f>IF(A139="","",IF(lookup!G108&lt;0,0,lookup!G108))</f>
        <v>16613.73</v>
      </c>
    </row>
    <row r="140" spans="1:9">
      <c r="A140" s="40">
        <f>IF(I139="","",IF(I139&lt;=0,"",IF(A139=lookup!$A$1,"",lookup!A109)))</f>
        <v>106</v>
      </c>
      <c r="B140" s="54">
        <f t="shared" si="5"/>
        <v>43040</v>
      </c>
      <c r="C140" s="55">
        <f t="shared" si="8"/>
        <v>5</v>
      </c>
      <c r="D140" s="42">
        <f>IF(A140="","",lookup!E109)</f>
        <v>462.45</v>
      </c>
      <c r="E140" s="59"/>
      <c r="F140" s="42">
        <f>IF(A140="","",lookup!C109)</f>
        <v>69.22</v>
      </c>
      <c r="G140" s="42">
        <f t="shared" si="7"/>
        <v>15240.199999999997</v>
      </c>
      <c r="H140" s="42">
        <f t="shared" si="6"/>
        <v>393.23</v>
      </c>
      <c r="I140" s="43">
        <f>IF(A140="","",IF(lookup!G109&lt;0,0,lookup!G109))</f>
        <v>16220.5</v>
      </c>
    </row>
    <row r="141" spans="1:9">
      <c r="A141" s="40">
        <f>IF(I140="","",IF(I140&lt;=0,"",IF(A140=lookup!$A$1,"",lookup!A110)))</f>
        <v>107</v>
      </c>
      <c r="B141" s="54">
        <f t="shared" si="5"/>
        <v>43070</v>
      </c>
      <c r="C141" s="55">
        <f t="shared" si="8"/>
        <v>5</v>
      </c>
      <c r="D141" s="42">
        <f>IF(A141="","",lookup!E110)</f>
        <v>462.45</v>
      </c>
      <c r="E141" s="59"/>
      <c r="F141" s="42">
        <f>IF(A141="","",lookup!C110)</f>
        <v>67.59</v>
      </c>
      <c r="G141" s="42">
        <f t="shared" si="7"/>
        <v>15307.789999999997</v>
      </c>
      <c r="H141" s="42">
        <f t="shared" si="6"/>
        <v>394.86</v>
      </c>
      <c r="I141" s="43">
        <f>IF(A141="","",IF(lookup!G110&lt;0,0,lookup!G110))</f>
        <v>15825.64</v>
      </c>
    </row>
    <row r="142" spans="1:9" ht="13.5" thickBot="1">
      <c r="A142" s="34">
        <f>IF(I141="","",IF(I141&lt;=0,"",IF(A141=lookup!$A$1,"",lookup!A111)))</f>
        <v>108</v>
      </c>
      <c r="B142" s="56">
        <f t="shared" si="5"/>
        <v>43101</v>
      </c>
      <c r="C142" s="57">
        <f t="shared" si="8"/>
        <v>5</v>
      </c>
      <c r="D142" s="37">
        <f>IF(A142="","",lookup!E111)</f>
        <v>462.45</v>
      </c>
      <c r="E142" s="60"/>
      <c r="F142" s="37">
        <f>IF(A142="","",lookup!C111)</f>
        <v>65.94</v>
      </c>
      <c r="G142" s="37">
        <f t="shared" si="7"/>
        <v>15373.729999999998</v>
      </c>
      <c r="H142" s="37">
        <f t="shared" si="6"/>
        <v>396.51</v>
      </c>
      <c r="I142" s="38">
        <f>IF(A142="","",IF(lookup!G111&lt;0,0,lookup!G111))</f>
        <v>15429.13</v>
      </c>
    </row>
    <row r="143" spans="1:9">
      <c r="A143" s="30">
        <f>IF(I142="","",IF(I142&lt;=0,"",IF(A142=lookup!$A$1,"",lookup!A112)))</f>
        <v>109</v>
      </c>
      <c r="B143" s="52">
        <f t="shared" si="5"/>
        <v>43132</v>
      </c>
      <c r="C143" s="53">
        <f t="shared" si="8"/>
        <v>5</v>
      </c>
      <c r="D143" s="32">
        <f>IF(A143="","",lookup!E112)</f>
        <v>462.45</v>
      </c>
      <c r="E143" s="58"/>
      <c r="F143" s="32">
        <f>IF(A143="","",lookup!C112)</f>
        <v>64.290000000000006</v>
      </c>
      <c r="G143" s="32">
        <f t="shared" si="7"/>
        <v>15438.019999999999</v>
      </c>
      <c r="H143" s="32">
        <f t="shared" si="6"/>
        <v>398.15999999999997</v>
      </c>
      <c r="I143" s="33">
        <f>IF(A143="","",IF(lookup!G112&lt;0,0,lookup!G112))</f>
        <v>15030.97</v>
      </c>
    </row>
    <row r="144" spans="1:9">
      <c r="A144" s="40">
        <f>IF(I143="","",IF(I143&lt;=0,"",IF(A143=lookup!$A$1,"",lookup!A113)))</f>
        <v>110</v>
      </c>
      <c r="B144" s="54">
        <f t="shared" si="5"/>
        <v>43160</v>
      </c>
      <c r="C144" s="55">
        <f t="shared" si="8"/>
        <v>5</v>
      </c>
      <c r="D144" s="42">
        <f>IF(A144="","",lookup!E113)</f>
        <v>462.45</v>
      </c>
      <c r="E144" s="59"/>
      <c r="F144" s="42">
        <f>IF(A144="","",lookup!C113)</f>
        <v>62.63</v>
      </c>
      <c r="G144" s="42">
        <f t="shared" si="7"/>
        <v>15500.649999999998</v>
      </c>
      <c r="H144" s="42">
        <f t="shared" si="6"/>
        <v>399.82</v>
      </c>
      <c r="I144" s="43">
        <f>IF(A144="","",IF(lookup!G113&lt;0,0,lookup!G113))</f>
        <v>14631.15</v>
      </c>
    </row>
    <row r="145" spans="1:9">
      <c r="A145" s="40">
        <f>IF(I144="","",IF(I144&lt;=0,"",IF(A144=lookup!$A$1,"",lookup!A114)))</f>
        <v>111</v>
      </c>
      <c r="B145" s="54">
        <f t="shared" si="5"/>
        <v>43191</v>
      </c>
      <c r="C145" s="55">
        <f t="shared" si="8"/>
        <v>5</v>
      </c>
      <c r="D145" s="42">
        <f>IF(A145="","",lookup!E114)</f>
        <v>462.45</v>
      </c>
      <c r="E145" s="59"/>
      <c r="F145" s="42">
        <f>IF(A145="","",lookup!C114)</f>
        <v>60.96</v>
      </c>
      <c r="G145" s="42">
        <f t="shared" si="7"/>
        <v>15561.609999999997</v>
      </c>
      <c r="H145" s="42">
        <f t="shared" si="6"/>
        <v>401.49</v>
      </c>
      <c r="I145" s="43">
        <f>IF(A145="","",IF(lookup!G114&lt;0,0,lookup!G114))</f>
        <v>14229.66</v>
      </c>
    </row>
    <row r="146" spans="1:9">
      <c r="A146" s="40">
        <f>IF(I145="","",IF(I145&lt;=0,"",IF(A145=lookup!$A$1,"",lookup!A115)))</f>
        <v>112</v>
      </c>
      <c r="B146" s="54">
        <f t="shared" si="5"/>
        <v>43221</v>
      </c>
      <c r="C146" s="55">
        <f t="shared" si="8"/>
        <v>5</v>
      </c>
      <c r="D146" s="42">
        <f>IF(A146="","",lookup!E115)</f>
        <v>462.45</v>
      </c>
      <c r="E146" s="59"/>
      <c r="F146" s="42">
        <f>IF(A146="","",lookup!C115)</f>
        <v>59.29</v>
      </c>
      <c r="G146" s="42">
        <f t="shared" si="7"/>
        <v>15620.899999999998</v>
      </c>
      <c r="H146" s="42">
        <f t="shared" si="6"/>
        <v>403.15999999999997</v>
      </c>
      <c r="I146" s="43">
        <f>IF(A146="","",IF(lookup!G115&lt;0,0,lookup!G115))</f>
        <v>13826.5</v>
      </c>
    </row>
    <row r="147" spans="1:9">
      <c r="A147" s="40">
        <f>IF(I146="","",IF(I146&lt;=0,"",IF(A146=lookup!$A$1,"",lookup!A116)))</f>
        <v>113</v>
      </c>
      <c r="B147" s="54">
        <f t="shared" si="5"/>
        <v>43252</v>
      </c>
      <c r="C147" s="55">
        <f t="shared" si="8"/>
        <v>5</v>
      </c>
      <c r="D147" s="42">
        <f>IF(A147="","",lookup!E116)</f>
        <v>462.45</v>
      </c>
      <c r="E147" s="59"/>
      <c r="F147" s="42">
        <f>IF(A147="","",lookup!C116)</f>
        <v>57.61</v>
      </c>
      <c r="G147" s="42">
        <f t="shared" si="7"/>
        <v>15678.509999999998</v>
      </c>
      <c r="H147" s="42">
        <f t="shared" si="6"/>
        <v>404.84</v>
      </c>
      <c r="I147" s="43">
        <f>IF(A147="","",IF(lookup!G116&lt;0,0,lookup!G116))</f>
        <v>13421.66</v>
      </c>
    </row>
    <row r="148" spans="1:9">
      <c r="A148" s="40">
        <f>IF(I147="","",IF(I147&lt;=0,"",IF(A147=lookup!$A$1,"",lookup!A117)))</f>
        <v>114</v>
      </c>
      <c r="B148" s="54">
        <f t="shared" si="5"/>
        <v>43282</v>
      </c>
      <c r="C148" s="55">
        <f t="shared" si="8"/>
        <v>5</v>
      </c>
      <c r="D148" s="42">
        <f>IF(A148="","",lookup!E117)</f>
        <v>462.45</v>
      </c>
      <c r="E148" s="59"/>
      <c r="F148" s="42">
        <f>IF(A148="","",lookup!C117)</f>
        <v>55.92</v>
      </c>
      <c r="G148" s="42">
        <f t="shared" si="7"/>
        <v>15734.429999999998</v>
      </c>
      <c r="H148" s="42">
        <f t="shared" si="6"/>
        <v>406.53</v>
      </c>
      <c r="I148" s="43">
        <f>IF(A148="","",IF(lookup!G117&lt;0,0,lookup!G117))</f>
        <v>13015.13</v>
      </c>
    </row>
    <row r="149" spans="1:9">
      <c r="A149" s="40">
        <f>IF(I148="","",IF(I148&lt;=0,"",IF(A148=lookup!$A$1,"",lookup!A118)))</f>
        <v>115</v>
      </c>
      <c r="B149" s="54">
        <f t="shared" si="5"/>
        <v>43313</v>
      </c>
      <c r="C149" s="55">
        <f t="shared" si="8"/>
        <v>5</v>
      </c>
      <c r="D149" s="42">
        <f>IF(A149="","",lookup!E118)</f>
        <v>462.45</v>
      </c>
      <c r="E149" s="59"/>
      <c r="F149" s="42">
        <f>IF(A149="","",lookup!C118)</f>
        <v>54.23</v>
      </c>
      <c r="G149" s="42">
        <f t="shared" si="7"/>
        <v>15788.659999999998</v>
      </c>
      <c r="H149" s="42">
        <f t="shared" si="6"/>
        <v>408.21999999999997</v>
      </c>
      <c r="I149" s="43">
        <f>IF(A149="","",IF(lookup!G118&lt;0,0,lookup!G118))</f>
        <v>12606.91</v>
      </c>
    </row>
    <row r="150" spans="1:9">
      <c r="A150" s="40">
        <f>IF(I149="","",IF(I149&lt;=0,"",IF(A149=lookup!$A$1,"",lookup!A119)))</f>
        <v>116</v>
      </c>
      <c r="B150" s="54">
        <f t="shared" si="5"/>
        <v>43344</v>
      </c>
      <c r="C150" s="55">
        <f t="shared" si="8"/>
        <v>5</v>
      </c>
      <c r="D150" s="42">
        <f>IF(A150="","",lookup!E119)</f>
        <v>462.45</v>
      </c>
      <c r="E150" s="59"/>
      <c r="F150" s="42">
        <f>IF(A150="","",lookup!C119)</f>
        <v>52.53</v>
      </c>
      <c r="G150" s="42">
        <f t="shared" si="7"/>
        <v>15841.189999999999</v>
      </c>
      <c r="H150" s="42">
        <f t="shared" si="6"/>
        <v>409.91999999999996</v>
      </c>
      <c r="I150" s="43">
        <f>IF(A150="","",IF(lookup!G119&lt;0,0,lookup!G119))</f>
        <v>12196.99</v>
      </c>
    </row>
    <row r="151" spans="1:9">
      <c r="A151" s="40">
        <f>IF(I150="","",IF(I150&lt;=0,"",IF(A150=lookup!$A$1,"",lookup!A120)))</f>
        <v>117</v>
      </c>
      <c r="B151" s="54">
        <f t="shared" si="5"/>
        <v>43374</v>
      </c>
      <c r="C151" s="55">
        <f t="shared" si="8"/>
        <v>5</v>
      </c>
      <c r="D151" s="42">
        <f>IF(A151="","",lookup!E120)</f>
        <v>462.45</v>
      </c>
      <c r="E151" s="59"/>
      <c r="F151" s="42">
        <f>IF(A151="","",lookup!C120)</f>
        <v>50.82</v>
      </c>
      <c r="G151" s="42">
        <f t="shared" si="7"/>
        <v>15892.009999999998</v>
      </c>
      <c r="H151" s="42">
        <f t="shared" si="6"/>
        <v>411.63</v>
      </c>
      <c r="I151" s="43">
        <f>IF(A151="","",IF(lookup!G120&lt;0,0,lookup!G120))</f>
        <v>11785.36</v>
      </c>
    </row>
    <row r="152" spans="1:9">
      <c r="A152" s="40">
        <f>IF(I151="","",IF(I151&lt;=0,"",IF(A151=lookup!$A$1,"",lookup!A121)))</f>
        <v>118</v>
      </c>
      <c r="B152" s="54">
        <f t="shared" si="5"/>
        <v>43405</v>
      </c>
      <c r="C152" s="55">
        <f t="shared" si="8"/>
        <v>5</v>
      </c>
      <c r="D152" s="42">
        <f>IF(A152="","",lookup!E121)</f>
        <v>462.45</v>
      </c>
      <c r="E152" s="59"/>
      <c r="F152" s="42">
        <f>IF(A152="","",lookup!C121)</f>
        <v>49.11</v>
      </c>
      <c r="G152" s="42">
        <f t="shared" si="7"/>
        <v>15941.119999999999</v>
      </c>
      <c r="H152" s="42">
        <f t="shared" si="6"/>
        <v>413.34</v>
      </c>
      <c r="I152" s="43">
        <f>IF(A152="","",IF(lookup!G121&lt;0,0,lookup!G121))</f>
        <v>11372.02</v>
      </c>
    </row>
    <row r="153" spans="1:9">
      <c r="A153" s="40">
        <f>IF(I152="","",IF(I152&lt;=0,"",IF(A152=lookup!$A$1,"",lookup!A122)))</f>
        <v>119</v>
      </c>
      <c r="B153" s="54">
        <f t="shared" si="5"/>
        <v>43435</v>
      </c>
      <c r="C153" s="55">
        <f t="shared" si="8"/>
        <v>5</v>
      </c>
      <c r="D153" s="42">
        <f>IF(A153="","",lookup!E122)</f>
        <v>462.45</v>
      </c>
      <c r="E153" s="59"/>
      <c r="F153" s="42">
        <f>IF(A153="","",lookup!C122)</f>
        <v>47.38</v>
      </c>
      <c r="G153" s="42">
        <f t="shared" si="7"/>
        <v>15988.499999999998</v>
      </c>
      <c r="H153" s="42">
        <f t="shared" si="6"/>
        <v>415.07</v>
      </c>
      <c r="I153" s="43">
        <f>IF(A153="","",IF(lookup!G122&lt;0,0,lookup!G122))</f>
        <v>10956.95</v>
      </c>
    </row>
    <row r="154" spans="1:9" ht="13.5" thickBot="1">
      <c r="A154" s="34">
        <f>IF(I153="","",IF(I153&lt;=0,"",IF(A153=lookup!$A$1,"",lookup!A123)))</f>
        <v>120</v>
      </c>
      <c r="B154" s="56">
        <f t="shared" si="5"/>
        <v>43466</v>
      </c>
      <c r="C154" s="57">
        <f t="shared" si="8"/>
        <v>5</v>
      </c>
      <c r="D154" s="37">
        <f>IF(A154="","",lookup!E123)</f>
        <v>462.45</v>
      </c>
      <c r="E154" s="60"/>
      <c r="F154" s="37">
        <f>IF(A154="","",lookup!C123)</f>
        <v>45.65</v>
      </c>
      <c r="G154" s="37">
        <f t="shared" si="7"/>
        <v>16034.149999999998</v>
      </c>
      <c r="H154" s="37">
        <f t="shared" si="6"/>
        <v>416.8</v>
      </c>
      <c r="I154" s="38">
        <f>IF(A154="","",IF(lookup!G123&lt;0,0,lookup!G123))</f>
        <v>10540.15</v>
      </c>
    </row>
    <row r="155" spans="1:9">
      <c r="A155" s="30">
        <f>IF(I154="","",IF(I154&lt;=0,"",IF(A154=lookup!$A$1,"",lookup!A124)))</f>
        <v>121</v>
      </c>
      <c r="B155" s="52">
        <f t="shared" si="5"/>
        <v>43497</v>
      </c>
      <c r="C155" s="53">
        <f t="shared" si="8"/>
        <v>5</v>
      </c>
      <c r="D155" s="32">
        <f>IF(A155="","",lookup!E124)</f>
        <v>462.45</v>
      </c>
      <c r="E155" s="58"/>
      <c r="F155" s="32">
        <f>IF(A155="","",lookup!C124)</f>
        <v>43.92</v>
      </c>
      <c r="G155" s="32">
        <f t="shared" si="7"/>
        <v>16078.069999999998</v>
      </c>
      <c r="H155" s="32">
        <f t="shared" si="6"/>
        <v>418.53</v>
      </c>
      <c r="I155" s="33">
        <f>IF(A155="","",IF(lookup!G124&lt;0,0,lookup!G124))</f>
        <v>10121.620000000001</v>
      </c>
    </row>
    <row r="156" spans="1:9">
      <c r="A156" s="40">
        <f>IF(I155="","",IF(I155&lt;=0,"",IF(A155=lookup!$A$1,"",lookup!A125)))</f>
        <v>122</v>
      </c>
      <c r="B156" s="54">
        <f t="shared" si="5"/>
        <v>43525</v>
      </c>
      <c r="C156" s="55">
        <f t="shared" si="8"/>
        <v>5</v>
      </c>
      <c r="D156" s="42">
        <f>IF(A156="","",lookup!E125)</f>
        <v>462.45</v>
      </c>
      <c r="E156" s="59"/>
      <c r="F156" s="42">
        <f>IF(A156="","",lookup!C125)</f>
        <v>42.17</v>
      </c>
      <c r="G156" s="42">
        <f t="shared" si="7"/>
        <v>16120.239999999998</v>
      </c>
      <c r="H156" s="42">
        <f t="shared" si="6"/>
        <v>420.28</v>
      </c>
      <c r="I156" s="43">
        <f>IF(A156="","",IF(lookup!G125&lt;0,0,lookup!G125))</f>
        <v>9701.34</v>
      </c>
    </row>
    <row r="157" spans="1:9">
      <c r="A157" s="40">
        <f>IF(I156="","",IF(I156&lt;=0,"",IF(A156=lookup!$A$1,"",lookup!A126)))</f>
        <v>123</v>
      </c>
      <c r="B157" s="54">
        <f t="shared" si="5"/>
        <v>43556</v>
      </c>
      <c r="C157" s="55">
        <f t="shared" si="8"/>
        <v>5</v>
      </c>
      <c r="D157" s="42">
        <f>IF(A157="","",lookup!E126)</f>
        <v>462.45</v>
      </c>
      <c r="E157" s="59"/>
      <c r="F157" s="42">
        <f>IF(A157="","",lookup!C126)</f>
        <v>40.42</v>
      </c>
      <c r="G157" s="42">
        <f t="shared" si="7"/>
        <v>16160.659999999998</v>
      </c>
      <c r="H157" s="42">
        <f t="shared" si="6"/>
        <v>422.03</v>
      </c>
      <c r="I157" s="43">
        <f>IF(A157="","",IF(lookup!G126&lt;0,0,lookup!G126))</f>
        <v>9279.31</v>
      </c>
    </row>
    <row r="158" spans="1:9">
      <c r="A158" s="40">
        <f>IF(I157="","",IF(I157&lt;=0,"",IF(A157=lookup!$A$1,"",lookup!A127)))</f>
        <v>124</v>
      </c>
      <c r="B158" s="54">
        <f t="shared" si="5"/>
        <v>43586</v>
      </c>
      <c r="C158" s="55">
        <f t="shared" si="8"/>
        <v>5</v>
      </c>
      <c r="D158" s="42">
        <f>IF(A158="","",lookup!E127)</f>
        <v>462.45</v>
      </c>
      <c r="E158" s="59"/>
      <c r="F158" s="42">
        <f>IF(A158="","",lookup!C127)</f>
        <v>38.659999999999997</v>
      </c>
      <c r="G158" s="42">
        <f t="shared" si="7"/>
        <v>16199.319999999998</v>
      </c>
      <c r="H158" s="42">
        <f t="shared" si="6"/>
        <v>423.78999999999996</v>
      </c>
      <c r="I158" s="43">
        <f>IF(A158="","",IF(lookup!G127&lt;0,0,lookup!G127))</f>
        <v>8855.52</v>
      </c>
    </row>
    <row r="159" spans="1:9">
      <c r="A159" s="40">
        <f>IF(I158="","",IF(I158&lt;=0,"",IF(A158=lookup!$A$1,"",lookup!A128)))</f>
        <v>125</v>
      </c>
      <c r="B159" s="54">
        <f t="shared" si="5"/>
        <v>43617</v>
      </c>
      <c r="C159" s="55">
        <f t="shared" si="8"/>
        <v>5</v>
      </c>
      <c r="D159" s="42">
        <f>IF(A159="","",lookup!E128)</f>
        <v>462.45</v>
      </c>
      <c r="E159" s="59"/>
      <c r="F159" s="42">
        <f>IF(A159="","",lookup!C128)</f>
        <v>36.9</v>
      </c>
      <c r="G159" s="42">
        <f t="shared" si="7"/>
        <v>16236.219999999998</v>
      </c>
      <c r="H159" s="42">
        <f t="shared" si="6"/>
        <v>425.55</v>
      </c>
      <c r="I159" s="43">
        <f>IF(A159="","",IF(lookup!G128&lt;0,0,lookup!G128))</f>
        <v>8429.9699999999993</v>
      </c>
    </row>
    <row r="160" spans="1:9">
      <c r="A160" s="40">
        <f>IF(I159="","",IF(I159&lt;=0,"",IF(A159=lookup!$A$1,"",lookup!A129)))</f>
        <v>126</v>
      </c>
      <c r="B160" s="54">
        <f t="shared" si="5"/>
        <v>43647</v>
      </c>
      <c r="C160" s="55">
        <f t="shared" si="8"/>
        <v>5</v>
      </c>
      <c r="D160" s="42">
        <f>IF(A160="","",lookup!E129)</f>
        <v>462.45</v>
      </c>
      <c r="E160" s="59"/>
      <c r="F160" s="42">
        <f>IF(A160="","",lookup!C129)</f>
        <v>35.119999999999997</v>
      </c>
      <c r="G160" s="42">
        <f t="shared" si="7"/>
        <v>16271.339999999998</v>
      </c>
      <c r="H160" s="42">
        <f t="shared" si="6"/>
        <v>427.33</v>
      </c>
      <c r="I160" s="43">
        <f>IF(A160="","",IF(lookup!G129&lt;0,0,lookup!G129))</f>
        <v>8002.64</v>
      </c>
    </row>
    <row r="161" spans="1:9">
      <c r="A161" s="40">
        <f>IF(I160="","",IF(I160&lt;=0,"",IF(A160=lookup!$A$1,"",lookup!A130)))</f>
        <v>127</v>
      </c>
      <c r="B161" s="54">
        <f t="shared" si="5"/>
        <v>43678</v>
      </c>
      <c r="C161" s="55">
        <f t="shared" si="8"/>
        <v>5</v>
      </c>
      <c r="D161" s="42">
        <f>IF(A161="","",lookup!E130)</f>
        <v>462.45</v>
      </c>
      <c r="E161" s="59"/>
      <c r="F161" s="42">
        <f>IF(A161="","",lookup!C130)</f>
        <v>33.340000000000003</v>
      </c>
      <c r="G161" s="42">
        <f t="shared" si="7"/>
        <v>16304.679999999998</v>
      </c>
      <c r="H161" s="42">
        <f t="shared" si="6"/>
        <v>429.11</v>
      </c>
      <c r="I161" s="43">
        <f>IF(A161="","",IF(lookup!G130&lt;0,0,lookup!G130))</f>
        <v>7573.53</v>
      </c>
    </row>
    <row r="162" spans="1:9">
      <c r="A162" s="40">
        <f>IF(I161="","",IF(I161&lt;=0,"",IF(A161=lookup!$A$1,"",lookup!A131)))</f>
        <v>128</v>
      </c>
      <c r="B162" s="54">
        <f t="shared" si="5"/>
        <v>43709</v>
      </c>
      <c r="C162" s="55">
        <f t="shared" si="8"/>
        <v>5</v>
      </c>
      <c r="D162" s="42">
        <f>IF(A162="","",lookup!E131)</f>
        <v>462.45</v>
      </c>
      <c r="E162" s="59"/>
      <c r="F162" s="42">
        <f>IF(A162="","",lookup!C131)</f>
        <v>31.56</v>
      </c>
      <c r="G162" s="42">
        <f t="shared" si="7"/>
        <v>16336.239999999998</v>
      </c>
      <c r="H162" s="42">
        <f t="shared" si="6"/>
        <v>430.89</v>
      </c>
      <c r="I162" s="43">
        <f>IF(A162="","",IF(lookup!G131&lt;0,0,lookup!G131))</f>
        <v>7142.64</v>
      </c>
    </row>
    <row r="163" spans="1:9">
      <c r="A163" s="40">
        <f>IF(I162="","",IF(I162&lt;=0,"",IF(A162=lookup!$A$1,"",lookup!A132)))</f>
        <v>129</v>
      </c>
      <c r="B163" s="54">
        <f t="shared" ref="B163:B226" si="9">IF(A163="","",DATE(YEAR($C$6),MONTH($C$6)+(A163-1),DAY($C$6)))</f>
        <v>43739</v>
      </c>
      <c r="C163" s="55">
        <f t="shared" si="8"/>
        <v>5</v>
      </c>
      <c r="D163" s="42">
        <f>IF(A163="","",lookup!E132)</f>
        <v>462.45</v>
      </c>
      <c r="E163" s="59"/>
      <c r="F163" s="42">
        <f>IF(A163="","",lookup!C132)</f>
        <v>29.76</v>
      </c>
      <c r="G163" s="42">
        <f t="shared" si="7"/>
        <v>16365.999999999998</v>
      </c>
      <c r="H163" s="42">
        <f t="shared" ref="H163:H226" si="10">IF(A163="","",IF(ISBLANK(E163),D163-F163,E163-F163))</f>
        <v>432.69</v>
      </c>
      <c r="I163" s="43">
        <f>IF(A163="","",IF(lookup!G132&lt;0,0,lookup!G132))</f>
        <v>6709.95</v>
      </c>
    </row>
    <row r="164" spans="1:9">
      <c r="A164" s="40">
        <f>IF(I163="","",IF(I163&lt;=0,"",IF(A163=lookup!$A$1,"",lookup!A133)))</f>
        <v>130</v>
      </c>
      <c r="B164" s="54">
        <f t="shared" si="9"/>
        <v>43770</v>
      </c>
      <c r="C164" s="55">
        <f t="shared" si="8"/>
        <v>5</v>
      </c>
      <c r="D164" s="42">
        <f>IF(A164="","",lookup!E133)</f>
        <v>462.45</v>
      </c>
      <c r="E164" s="59"/>
      <c r="F164" s="42">
        <f>IF(A164="","",lookup!C133)</f>
        <v>27.96</v>
      </c>
      <c r="G164" s="42">
        <f t="shared" ref="G164:G227" si="11">IF(A164="","",G163+F164)</f>
        <v>16393.96</v>
      </c>
      <c r="H164" s="42">
        <f t="shared" si="10"/>
        <v>434.49</v>
      </c>
      <c r="I164" s="43">
        <f>IF(A164="","",IF(lookup!G133&lt;0,0,lookup!G133))</f>
        <v>6275.46</v>
      </c>
    </row>
    <row r="165" spans="1:9">
      <c r="A165" s="40">
        <f>IF(I164="","",IF(I164&lt;=0,"",IF(A164=lookup!$A$1,"",lookup!A134)))</f>
        <v>131</v>
      </c>
      <c r="B165" s="54">
        <f t="shared" si="9"/>
        <v>43800</v>
      </c>
      <c r="C165" s="55">
        <f t="shared" si="8"/>
        <v>5</v>
      </c>
      <c r="D165" s="42">
        <f>IF(A165="","",lookup!E134)</f>
        <v>462.45</v>
      </c>
      <c r="E165" s="59"/>
      <c r="F165" s="42">
        <f>IF(A165="","",lookup!C134)</f>
        <v>26.15</v>
      </c>
      <c r="G165" s="42">
        <f t="shared" si="11"/>
        <v>16420.11</v>
      </c>
      <c r="H165" s="42">
        <f t="shared" si="10"/>
        <v>436.3</v>
      </c>
      <c r="I165" s="43">
        <f>IF(A165="","",IF(lookup!G134&lt;0,0,lookup!G134))</f>
        <v>5839.16</v>
      </c>
    </row>
    <row r="166" spans="1:9" ht="13.5" thickBot="1">
      <c r="A166" s="34">
        <f>IF(I165="","",IF(I165&lt;=0,"",IF(A165=lookup!$A$1,"",lookup!A135)))</f>
        <v>132</v>
      </c>
      <c r="B166" s="56">
        <f t="shared" si="9"/>
        <v>43831</v>
      </c>
      <c r="C166" s="57">
        <f t="shared" si="8"/>
        <v>5</v>
      </c>
      <c r="D166" s="37">
        <f>IF(A166="","",lookup!E135)</f>
        <v>462.45</v>
      </c>
      <c r="E166" s="60"/>
      <c r="F166" s="37">
        <f>IF(A166="","",lookup!C135)</f>
        <v>24.33</v>
      </c>
      <c r="G166" s="37">
        <f t="shared" si="11"/>
        <v>16444.440000000002</v>
      </c>
      <c r="H166" s="37">
        <f t="shared" si="10"/>
        <v>438.12</v>
      </c>
      <c r="I166" s="38">
        <f>IF(A166="","",IF(lookup!G135&lt;0,0,lookup!G135))</f>
        <v>5401.04</v>
      </c>
    </row>
    <row r="167" spans="1:9">
      <c r="A167" s="30">
        <f>IF(I166="","",IF(I166&lt;=0,"",IF(A166=lookup!$A$1,"",lookup!A136)))</f>
        <v>133</v>
      </c>
      <c r="B167" s="52">
        <f t="shared" si="9"/>
        <v>43862</v>
      </c>
      <c r="C167" s="53">
        <f t="shared" si="8"/>
        <v>5</v>
      </c>
      <c r="D167" s="32">
        <f>IF(A167="","",lookup!E136)</f>
        <v>462.45</v>
      </c>
      <c r="E167" s="58"/>
      <c r="F167" s="32">
        <f>IF(A167="","",lookup!C136)</f>
        <v>22.5</v>
      </c>
      <c r="G167" s="32">
        <f t="shared" si="11"/>
        <v>16466.940000000002</v>
      </c>
      <c r="H167" s="32">
        <f t="shared" si="10"/>
        <v>439.95</v>
      </c>
      <c r="I167" s="33">
        <f>IF(A167="","",IF(lookup!G136&lt;0,0,lookup!G136))</f>
        <v>4961.09</v>
      </c>
    </row>
    <row r="168" spans="1:9">
      <c r="A168" s="40">
        <f>IF(I167="","",IF(I167&lt;=0,"",IF(A167=lookup!$A$1,"",lookup!A137)))</f>
        <v>134</v>
      </c>
      <c r="B168" s="54">
        <f t="shared" si="9"/>
        <v>43891</v>
      </c>
      <c r="C168" s="55">
        <f t="shared" si="8"/>
        <v>5</v>
      </c>
      <c r="D168" s="42">
        <f>IF(A168="","",lookup!E137)</f>
        <v>462.45</v>
      </c>
      <c r="E168" s="59"/>
      <c r="F168" s="42">
        <f>IF(A168="","",lookup!C137)</f>
        <v>20.67</v>
      </c>
      <c r="G168" s="42">
        <f t="shared" si="11"/>
        <v>16487.61</v>
      </c>
      <c r="H168" s="42">
        <f t="shared" si="10"/>
        <v>441.78</v>
      </c>
      <c r="I168" s="43">
        <f>IF(A168="","",IF(lookup!G137&lt;0,0,lookup!G137))</f>
        <v>4519.3100000000004</v>
      </c>
    </row>
    <row r="169" spans="1:9">
      <c r="A169" s="40">
        <f>IF(I168="","",IF(I168&lt;=0,"",IF(A168=lookup!$A$1,"",lookup!A138)))</f>
        <v>135</v>
      </c>
      <c r="B169" s="54">
        <f t="shared" si="9"/>
        <v>43922</v>
      </c>
      <c r="C169" s="55">
        <f t="shared" si="8"/>
        <v>5</v>
      </c>
      <c r="D169" s="42">
        <f>IF(A169="","",lookup!E138)</f>
        <v>462.45</v>
      </c>
      <c r="E169" s="59"/>
      <c r="F169" s="42">
        <f>IF(A169="","",lookup!C138)</f>
        <v>18.829999999999998</v>
      </c>
      <c r="G169" s="42">
        <f t="shared" si="11"/>
        <v>16506.440000000002</v>
      </c>
      <c r="H169" s="42">
        <f t="shared" si="10"/>
        <v>443.62</v>
      </c>
      <c r="I169" s="43">
        <f>IF(A169="","",IF(lookup!G138&lt;0,0,lookup!G138))</f>
        <v>4075.69</v>
      </c>
    </row>
    <row r="170" spans="1:9">
      <c r="A170" s="40">
        <f>IF(I169="","",IF(I169&lt;=0,"",IF(A169=lookup!$A$1,"",lookup!A139)))</f>
        <v>136</v>
      </c>
      <c r="B170" s="54">
        <f t="shared" si="9"/>
        <v>43952</v>
      </c>
      <c r="C170" s="55">
        <f t="shared" si="8"/>
        <v>5</v>
      </c>
      <c r="D170" s="42">
        <f>IF(A170="","",lookup!E139)</f>
        <v>462.45</v>
      </c>
      <c r="E170" s="59"/>
      <c r="F170" s="42">
        <f>IF(A170="","",lookup!C139)</f>
        <v>16.98</v>
      </c>
      <c r="G170" s="42">
        <f t="shared" si="11"/>
        <v>16523.420000000002</v>
      </c>
      <c r="H170" s="42">
        <f t="shared" si="10"/>
        <v>445.46999999999997</v>
      </c>
      <c r="I170" s="43">
        <f>IF(A170="","",IF(lookup!G139&lt;0,0,lookup!G139))</f>
        <v>3630.22</v>
      </c>
    </row>
    <row r="171" spans="1:9">
      <c r="A171" s="40">
        <f>IF(I170="","",IF(I170&lt;=0,"",IF(A170=lookup!$A$1,"",lookup!A140)))</f>
        <v>137</v>
      </c>
      <c r="B171" s="54">
        <f t="shared" si="9"/>
        <v>43983</v>
      </c>
      <c r="C171" s="55">
        <f t="shared" si="8"/>
        <v>5</v>
      </c>
      <c r="D171" s="42">
        <f>IF(A171="","",lookup!E140)</f>
        <v>462.45</v>
      </c>
      <c r="E171" s="59"/>
      <c r="F171" s="42">
        <f>IF(A171="","",lookup!C140)</f>
        <v>15.13</v>
      </c>
      <c r="G171" s="42">
        <f t="shared" si="11"/>
        <v>16538.550000000003</v>
      </c>
      <c r="H171" s="42">
        <f t="shared" si="10"/>
        <v>447.32</v>
      </c>
      <c r="I171" s="43">
        <f>IF(A171="","",IF(lookup!G140&lt;0,0,lookup!G140))</f>
        <v>3182.9</v>
      </c>
    </row>
    <row r="172" spans="1:9">
      <c r="A172" s="40">
        <f>IF(I171="","",IF(I171&lt;=0,"",IF(A171=lookup!$A$1,"",lookup!A141)))</f>
        <v>138</v>
      </c>
      <c r="B172" s="54">
        <f t="shared" si="9"/>
        <v>44013</v>
      </c>
      <c r="C172" s="55">
        <f t="shared" si="8"/>
        <v>5</v>
      </c>
      <c r="D172" s="42">
        <f>IF(A172="","",lookup!E141)</f>
        <v>462.45</v>
      </c>
      <c r="E172" s="59"/>
      <c r="F172" s="42">
        <f>IF(A172="","",lookup!C141)</f>
        <v>13.26</v>
      </c>
      <c r="G172" s="42">
        <f t="shared" si="11"/>
        <v>16551.810000000001</v>
      </c>
      <c r="H172" s="42">
        <f t="shared" si="10"/>
        <v>449.19</v>
      </c>
      <c r="I172" s="43">
        <f>IF(A172="","",IF(lookup!G141&lt;0,0,lookup!G141))</f>
        <v>2733.71</v>
      </c>
    </row>
    <row r="173" spans="1:9">
      <c r="A173" s="40">
        <f>IF(I172="","",IF(I172&lt;=0,"",IF(A172=lookup!$A$1,"",lookup!A142)))</f>
        <v>139</v>
      </c>
      <c r="B173" s="54">
        <f t="shared" si="9"/>
        <v>44044</v>
      </c>
      <c r="C173" s="55">
        <f t="shared" si="8"/>
        <v>5</v>
      </c>
      <c r="D173" s="42">
        <f>IF(A173="","",lookup!E142)</f>
        <v>462.45</v>
      </c>
      <c r="E173" s="59"/>
      <c r="F173" s="42">
        <f>IF(A173="","",lookup!C142)</f>
        <v>11.39</v>
      </c>
      <c r="G173" s="42">
        <f t="shared" si="11"/>
        <v>16563.2</v>
      </c>
      <c r="H173" s="42">
        <f t="shared" si="10"/>
        <v>451.06</v>
      </c>
      <c r="I173" s="43">
        <f>IF(A173="","",IF(lookup!G142&lt;0,0,lookup!G142))</f>
        <v>2282.65</v>
      </c>
    </row>
    <row r="174" spans="1:9">
      <c r="A174" s="40">
        <f>IF(I173="","",IF(I173&lt;=0,"",IF(A173=lookup!$A$1,"",lookup!A143)))</f>
        <v>140</v>
      </c>
      <c r="B174" s="54">
        <f t="shared" si="9"/>
        <v>44075</v>
      </c>
      <c r="C174" s="55">
        <f t="shared" si="8"/>
        <v>5</v>
      </c>
      <c r="D174" s="42">
        <f>IF(A174="","",lookup!E143)</f>
        <v>462.45</v>
      </c>
      <c r="E174" s="59"/>
      <c r="F174" s="42">
        <f>IF(A174="","",lookup!C143)</f>
        <v>9.51</v>
      </c>
      <c r="G174" s="42">
        <f t="shared" si="11"/>
        <v>16572.71</v>
      </c>
      <c r="H174" s="42">
        <f t="shared" si="10"/>
        <v>452.94</v>
      </c>
      <c r="I174" s="43">
        <f>IF(A174="","",IF(lookup!G143&lt;0,0,lookup!G143))</f>
        <v>1829.71</v>
      </c>
    </row>
    <row r="175" spans="1:9">
      <c r="A175" s="40">
        <f>IF(I174="","",IF(I174&lt;=0,"",IF(A174=lookup!$A$1,"",lookup!A144)))</f>
        <v>141</v>
      </c>
      <c r="B175" s="54">
        <f t="shared" si="9"/>
        <v>44105</v>
      </c>
      <c r="C175" s="55">
        <f t="shared" ref="C175:C238" si="12">IF(A175="","",C174)</f>
        <v>5</v>
      </c>
      <c r="D175" s="42">
        <f>IF(A175="","",lookup!E144)</f>
        <v>462.45</v>
      </c>
      <c r="E175" s="59"/>
      <c r="F175" s="42">
        <f>IF(A175="","",lookup!C144)</f>
        <v>7.62</v>
      </c>
      <c r="G175" s="42">
        <f t="shared" si="11"/>
        <v>16580.329999999998</v>
      </c>
      <c r="H175" s="42">
        <f t="shared" si="10"/>
        <v>454.83</v>
      </c>
      <c r="I175" s="43">
        <f>IF(A175="","",IF(lookup!G144&lt;0,0,lookup!G144))</f>
        <v>1374.88</v>
      </c>
    </row>
    <row r="176" spans="1:9">
      <c r="A176" s="40">
        <f>IF(I175="","",IF(I175&lt;=0,"",IF(A175=lookup!$A$1,"",lookup!A145)))</f>
        <v>142</v>
      </c>
      <c r="B176" s="54">
        <f t="shared" si="9"/>
        <v>44136</v>
      </c>
      <c r="C176" s="55">
        <f t="shared" si="12"/>
        <v>5</v>
      </c>
      <c r="D176" s="42">
        <f>IF(A176="","",lookup!E145)</f>
        <v>462.45</v>
      </c>
      <c r="E176" s="59"/>
      <c r="F176" s="42">
        <f>IF(A176="","",lookup!C145)</f>
        <v>5.73</v>
      </c>
      <c r="G176" s="42">
        <f t="shared" si="11"/>
        <v>16586.059999999998</v>
      </c>
      <c r="H176" s="42">
        <f t="shared" si="10"/>
        <v>456.71999999999997</v>
      </c>
      <c r="I176" s="43">
        <f>IF(A176="","",IF(lookup!G145&lt;0,0,lookup!G145))</f>
        <v>918.16</v>
      </c>
    </row>
    <row r="177" spans="1:9">
      <c r="A177" s="40">
        <f>IF(I176="","",IF(I176&lt;=0,"",IF(A176=lookup!$A$1,"",lookup!A146)))</f>
        <v>143</v>
      </c>
      <c r="B177" s="54">
        <f t="shared" si="9"/>
        <v>44166</v>
      </c>
      <c r="C177" s="55">
        <f t="shared" si="12"/>
        <v>5</v>
      </c>
      <c r="D177" s="42">
        <f>IF(A177="","",lookup!E146)</f>
        <v>462.45</v>
      </c>
      <c r="E177" s="59"/>
      <c r="F177" s="42">
        <f>IF(A177="","",lookup!C146)</f>
        <v>3.83</v>
      </c>
      <c r="G177" s="42">
        <f t="shared" si="11"/>
        <v>16589.89</v>
      </c>
      <c r="H177" s="42">
        <f t="shared" si="10"/>
        <v>458.62</v>
      </c>
      <c r="I177" s="43">
        <f>IF(A177="","",IF(lookup!G146&lt;0,0,lookup!G146))</f>
        <v>459.54</v>
      </c>
    </row>
    <row r="178" spans="1:9" ht="13.5" thickBot="1">
      <c r="A178" s="34">
        <f>IF(I177="","",IF(I177&lt;=0,"",IF(A177=lookup!$A$1,"",lookup!A147)))</f>
        <v>144</v>
      </c>
      <c r="B178" s="56">
        <f t="shared" si="9"/>
        <v>44197</v>
      </c>
      <c r="C178" s="57">
        <f t="shared" si="12"/>
        <v>5</v>
      </c>
      <c r="D178" s="37">
        <f>IF(A178="","",lookup!E147)</f>
        <v>461.45000000000005</v>
      </c>
      <c r="E178" s="60"/>
      <c r="F178" s="37">
        <f>IF(A178="","",lookup!C147)</f>
        <v>1.91</v>
      </c>
      <c r="G178" s="37">
        <f t="shared" si="11"/>
        <v>16591.8</v>
      </c>
      <c r="H178" s="37">
        <f t="shared" si="10"/>
        <v>459.54</v>
      </c>
      <c r="I178" s="38">
        <f>IF(A178="","",IF(lookup!G147&lt;0,0,lookup!G147))</f>
        <v>0</v>
      </c>
    </row>
    <row r="179" spans="1:9">
      <c r="A179" s="30" t="str">
        <f>IF(I178="","",IF(I178&lt;=0,"",IF(A178=lookup!$A$1,"",lookup!A148)))</f>
        <v/>
      </c>
      <c r="B179" s="52" t="str">
        <f t="shared" si="9"/>
        <v/>
      </c>
      <c r="C179" s="53" t="str">
        <f t="shared" si="12"/>
        <v/>
      </c>
      <c r="D179" s="32" t="str">
        <f>IF(A179="","",lookup!E148)</f>
        <v/>
      </c>
      <c r="E179" s="58"/>
      <c r="F179" s="32" t="str">
        <f>IF(A179="","",lookup!C148)</f>
        <v/>
      </c>
      <c r="G179" s="32" t="str">
        <f t="shared" si="11"/>
        <v/>
      </c>
      <c r="H179" s="32" t="str">
        <f t="shared" si="10"/>
        <v/>
      </c>
      <c r="I179" s="33" t="str">
        <f>IF(A179="","",IF(lookup!G148&lt;0,0,lookup!G148))</f>
        <v/>
      </c>
    </row>
    <row r="180" spans="1:9">
      <c r="A180" s="40" t="str">
        <f>IF(I179="","",IF(I179&lt;=0,"",IF(A179=lookup!$A$1,"",lookup!A149)))</f>
        <v/>
      </c>
      <c r="B180" s="54" t="str">
        <f t="shared" si="9"/>
        <v/>
      </c>
      <c r="C180" s="55" t="str">
        <f t="shared" si="12"/>
        <v/>
      </c>
      <c r="D180" s="42" t="str">
        <f>IF(A180="","",lookup!E149)</f>
        <v/>
      </c>
      <c r="E180" s="59"/>
      <c r="F180" s="42" t="str">
        <f>IF(A180="","",lookup!C149)</f>
        <v/>
      </c>
      <c r="G180" s="42" t="str">
        <f t="shared" si="11"/>
        <v/>
      </c>
      <c r="H180" s="42" t="str">
        <f t="shared" si="10"/>
        <v/>
      </c>
      <c r="I180" s="43" t="str">
        <f>IF(A180="","",IF(lookup!G149&lt;0,0,lookup!G149))</f>
        <v/>
      </c>
    </row>
    <row r="181" spans="1:9">
      <c r="A181" s="40" t="str">
        <f>IF(I180="","",IF(I180&lt;=0,"",IF(A180=lookup!$A$1,"",lookup!A150)))</f>
        <v/>
      </c>
      <c r="B181" s="54" t="str">
        <f t="shared" si="9"/>
        <v/>
      </c>
      <c r="C181" s="55" t="str">
        <f t="shared" si="12"/>
        <v/>
      </c>
      <c r="D181" s="42" t="str">
        <f>IF(A181="","",lookup!E150)</f>
        <v/>
      </c>
      <c r="E181" s="59"/>
      <c r="F181" s="42" t="str">
        <f>IF(A181="","",lookup!C150)</f>
        <v/>
      </c>
      <c r="G181" s="42" t="str">
        <f t="shared" si="11"/>
        <v/>
      </c>
      <c r="H181" s="42" t="str">
        <f t="shared" si="10"/>
        <v/>
      </c>
      <c r="I181" s="43" t="str">
        <f>IF(A181="","",IF(lookup!G150&lt;0,0,lookup!G150))</f>
        <v/>
      </c>
    </row>
    <row r="182" spans="1:9">
      <c r="A182" s="40" t="str">
        <f>IF(I181="","",IF(I181&lt;=0,"",IF(A181=lookup!$A$1,"",lookup!A151)))</f>
        <v/>
      </c>
      <c r="B182" s="54" t="str">
        <f t="shared" si="9"/>
        <v/>
      </c>
      <c r="C182" s="55" t="str">
        <f t="shared" si="12"/>
        <v/>
      </c>
      <c r="D182" s="42" t="str">
        <f>IF(A182="","",lookup!E151)</f>
        <v/>
      </c>
      <c r="E182" s="59"/>
      <c r="F182" s="42" t="str">
        <f>IF(A182="","",lookup!C151)</f>
        <v/>
      </c>
      <c r="G182" s="42" t="str">
        <f t="shared" si="11"/>
        <v/>
      </c>
      <c r="H182" s="42" t="str">
        <f t="shared" si="10"/>
        <v/>
      </c>
      <c r="I182" s="43" t="str">
        <f>IF(A182="","",IF(lookup!G151&lt;0,0,lookup!G151))</f>
        <v/>
      </c>
    </row>
    <row r="183" spans="1:9">
      <c r="A183" s="40" t="str">
        <f>IF(I182="","",IF(I182&lt;=0,"",IF(A182=lookup!$A$1,"",lookup!A152)))</f>
        <v/>
      </c>
      <c r="B183" s="54" t="str">
        <f t="shared" si="9"/>
        <v/>
      </c>
      <c r="C183" s="55" t="str">
        <f t="shared" si="12"/>
        <v/>
      </c>
      <c r="D183" s="42" t="str">
        <f>IF(A183="","",lookup!E152)</f>
        <v/>
      </c>
      <c r="E183" s="59"/>
      <c r="F183" s="42" t="str">
        <f>IF(A183="","",lookup!C152)</f>
        <v/>
      </c>
      <c r="G183" s="42" t="str">
        <f t="shared" si="11"/>
        <v/>
      </c>
      <c r="H183" s="42" t="str">
        <f t="shared" si="10"/>
        <v/>
      </c>
      <c r="I183" s="43" t="str">
        <f>IF(A183="","",IF(lookup!G152&lt;0,0,lookup!G152))</f>
        <v/>
      </c>
    </row>
    <row r="184" spans="1:9">
      <c r="A184" s="40" t="str">
        <f>IF(I183="","",IF(I183&lt;=0,"",IF(A183=lookup!$A$1,"",lookup!A153)))</f>
        <v/>
      </c>
      <c r="B184" s="54" t="str">
        <f t="shared" si="9"/>
        <v/>
      </c>
      <c r="C184" s="55" t="str">
        <f t="shared" si="12"/>
        <v/>
      </c>
      <c r="D184" s="42" t="str">
        <f>IF(A184="","",lookup!E153)</f>
        <v/>
      </c>
      <c r="E184" s="59"/>
      <c r="F184" s="42" t="str">
        <f>IF(A184="","",lookup!C153)</f>
        <v/>
      </c>
      <c r="G184" s="42" t="str">
        <f t="shared" si="11"/>
        <v/>
      </c>
      <c r="H184" s="42" t="str">
        <f t="shared" si="10"/>
        <v/>
      </c>
      <c r="I184" s="43" t="str">
        <f>IF(A184="","",IF(lookup!G153&lt;0,0,lookup!G153))</f>
        <v/>
      </c>
    </row>
    <row r="185" spans="1:9">
      <c r="A185" s="40" t="str">
        <f>IF(I184="","",IF(I184&lt;=0,"",IF(A184=lookup!$A$1,"",lookup!A154)))</f>
        <v/>
      </c>
      <c r="B185" s="54" t="str">
        <f t="shared" si="9"/>
        <v/>
      </c>
      <c r="C185" s="55" t="str">
        <f t="shared" si="12"/>
        <v/>
      </c>
      <c r="D185" s="42" t="str">
        <f>IF(A185="","",lookup!E154)</f>
        <v/>
      </c>
      <c r="E185" s="59"/>
      <c r="F185" s="42" t="str">
        <f>IF(A185="","",lookup!C154)</f>
        <v/>
      </c>
      <c r="G185" s="42" t="str">
        <f t="shared" si="11"/>
        <v/>
      </c>
      <c r="H185" s="42" t="str">
        <f t="shared" si="10"/>
        <v/>
      </c>
      <c r="I185" s="43" t="str">
        <f>IF(A185="","",IF(lookup!G154&lt;0,0,lookup!G154))</f>
        <v/>
      </c>
    </row>
    <row r="186" spans="1:9">
      <c r="A186" s="40" t="str">
        <f>IF(I185="","",IF(I185&lt;=0,"",IF(A185=lookup!$A$1,"",lookup!A155)))</f>
        <v/>
      </c>
      <c r="B186" s="54" t="str">
        <f t="shared" si="9"/>
        <v/>
      </c>
      <c r="C186" s="55" t="str">
        <f t="shared" si="12"/>
        <v/>
      </c>
      <c r="D186" s="42" t="str">
        <f>IF(A186="","",lookup!E155)</f>
        <v/>
      </c>
      <c r="E186" s="59"/>
      <c r="F186" s="42" t="str">
        <f>IF(A186="","",lookup!C155)</f>
        <v/>
      </c>
      <c r="G186" s="42" t="str">
        <f t="shared" si="11"/>
        <v/>
      </c>
      <c r="H186" s="42" t="str">
        <f t="shared" si="10"/>
        <v/>
      </c>
      <c r="I186" s="43" t="str">
        <f>IF(A186="","",IF(lookup!G155&lt;0,0,lookup!G155))</f>
        <v/>
      </c>
    </row>
    <row r="187" spans="1:9">
      <c r="A187" s="40" t="str">
        <f>IF(I186="","",IF(I186&lt;=0,"",IF(A186=lookup!$A$1,"",lookup!A156)))</f>
        <v/>
      </c>
      <c r="B187" s="54" t="str">
        <f t="shared" si="9"/>
        <v/>
      </c>
      <c r="C187" s="55" t="str">
        <f t="shared" si="12"/>
        <v/>
      </c>
      <c r="D187" s="42" t="str">
        <f>IF(A187="","",lookup!E156)</f>
        <v/>
      </c>
      <c r="E187" s="59"/>
      <c r="F187" s="42" t="str">
        <f>IF(A187="","",lookup!C156)</f>
        <v/>
      </c>
      <c r="G187" s="42" t="str">
        <f t="shared" si="11"/>
        <v/>
      </c>
      <c r="H187" s="42" t="str">
        <f t="shared" si="10"/>
        <v/>
      </c>
      <c r="I187" s="43" t="str">
        <f>IF(A187="","",IF(lookup!G156&lt;0,0,lookup!G156))</f>
        <v/>
      </c>
    </row>
    <row r="188" spans="1:9">
      <c r="A188" s="40" t="str">
        <f>IF(I187="","",IF(I187&lt;=0,"",IF(A187=lookup!$A$1,"",lookup!A157)))</f>
        <v/>
      </c>
      <c r="B188" s="54" t="str">
        <f t="shared" si="9"/>
        <v/>
      </c>
      <c r="C188" s="55" t="str">
        <f t="shared" si="12"/>
        <v/>
      </c>
      <c r="D188" s="42" t="str">
        <f>IF(A188="","",lookup!E157)</f>
        <v/>
      </c>
      <c r="E188" s="59"/>
      <c r="F188" s="42" t="str">
        <f>IF(A188="","",lookup!C157)</f>
        <v/>
      </c>
      <c r="G188" s="42" t="str">
        <f t="shared" si="11"/>
        <v/>
      </c>
      <c r="H188" s="42" t="str">
        <f t="shared" si="10"/>
        <v/>
      </c>
      <c r="I188" s="43" t="str">
        <f>IF(A188="","",IF(lookup!G157&lt;0,0,lookup!G157))</f>
        <v/>
      </c>
    </row>
    <row r="189" spans="1:9">
      <c r="A189" s="40" t="str">
        <f>IF(I188="","",IF(I188&lt;=0,"",IF(A188=lookup!$A$1,"",lookup!A158)))</f>
        <v/>
      </c>
      <c r="B189" s="54" t="str">
        <f t="shared" si="9"/>
        <v/>
      </c>
      <c r="C189" s="55" t="str">
        <f t="shared" si="12"/>
        <v/>
      </c>
      <c r="D189" s="42" t="str">
        <f>IF(A189="","",lookup!E158)</f>
        <v/>
      </c>
      <c r="E189" s="59"/>
      <c r="F189" s="42" t="str">
        <f>IF(A189="","",lookup!C158)</f>
        <v/>
      </c>
      <c r="G189" s="42" t="str">
        <f t="shared" si="11"/>
        <v/>
      </c>
      <c r="H189" s="42" t="str">
        <f t="shared" si="10"/>
        <v/>
      </c>
      <c r="I189" s="43" t="str">
        <f>IF(A189="","",IF(lookup!G158&lt;0,0,lookup!G158))</f>
        <v/>
      </c>
    </row>
    <row r="190" spans="1:9" ht="13.5" thickBot="1">
      <c r="A190" s="34" t="str">
        <f>IF(I189="","",IF(I189&lt;=0,"",IF(A189=lookup!$A$1,"",lookup!A159)))</f>
        <v/>
      </c>
      <c r="B190" s="56" t="str">
        <f t="shared" si="9"/>
        <v/>
      </c>
      <c r="C190" s="57" t="str">
        <f t="shared" si="12"/>
        <v/>
      </c>
      <c r="D190" s="37" t="str">
        <f>IF(A190="","",lookup!E159)</f>
        <v/>
      </c>
      <c r="E190" s="60"/>
      <c r="F190" s="37" t="str">
        <f>IF(A190="","",lookup!C159)</f>
        <v/>
      </c>
      <c r="G190" s="37" t="str">
        <f t="shared" si="11"/>
        <v/>
      </c>
      <c r="H190" s="37" t="str">
        <f t="shared" si="10"/>
        <v/>
      </c>
      <c r="I190" s="38" t="str">
        <f>IF(A190="","",IF(lookup!G159&lt;0,0,lookup!G159))</f>
        <v/>
      </c>
    </row>
    <row r="191" spans="1:9">
      <c r="A191" s="30" t="str">
        <f>IF(I190="","",IF(I190&lt;=0,"",IF(A190=lookup!$A$1,"",lookup!A160)))</f>
        <v/>
      </c>
      <c r="B191" s="52" t="str">
        <f t="shared" si="9"/>
        <v/>
      </c>
      <c r="C191" s="53" t="str">
        <f t="shared" si="12"/>
        <v/>
      </c>
      <c r="D191" s="32" t="str">
        <f>IF(A191="","",lookup!E160)</f>
        <v/>
      </c>
      <c r="E191" s="58"/>
      <c r="F191" s="32" t="str">
        <f>IF(A191="","",lookup!C160)</f>
        <v/>
      </c>
      <c r="G191" s="32" t="str">
        <f t="shared" si="11"/>
        <v/>
      </c>
      <c r="H191" s="32" t="str">
        <f t="shared" si="10"/>
        <v/>
      </c>
      <c r="I191" s="33" t="str">
        <f>IF(A191="","",IF(lookup!G160&lt;0,0,lookup!G160))</f>
        <v/>
      </c>
    </row>
    <row r="192" spans="1:9">
      <c r="A192" s="40" t="str">
        <f>IF(I191="","",IF(I191&lt;=0,"",IF(A191=lookup!$A$1,"",lookup!A161)))</f>
        <v/>
      </c>
      <c r="B192" s="54" t="str">
        <f t="shared" si="9"/>
        <v/>
      </c>
      <c r="C192" s="55" t="str">
        <f t="shared" si="12"/>
        <v/>
      </c>
      <c r="D192" s="42" t="str">
        <f>IF(A192="","",lookup!E161)</f>
        <v/>
      </c>
      <c r="E192" s="59"/>
      <c r="F192" s="42" t="str">
        <f>IF(A192="","",lookup!C161)</f>
        <v/>
      </c>
      <c r="G192" s="42" t="str">
        <f t="shared" si="11"/>
        <v/>
      </c>
      <c r="H192" s="42" t="str">
        <f t="shared" si="10"/>
        <v/>
      </c>
      <c r="I192" s="43" t="str">
        <f>IF(A192="","",IF(lookup!G161&lt;0,0,lookup!G161))</f>
        <v/>
      </c>
    </row>
    <row r="193" spans="1:9">
      <c r="A193" s="40" t="str">
        <f>IF(I192="","",IF(I192&lt;=0,"",IF(A192=lookup!$A$1,"",lookup!A162)))</f>
        <v/>
      </c>
      <c r="B193" s="54" t="str">
        <f t="shared" si="9"/>
        <v/>
      </c>
      <c r="C193" s="55" t="str">
        <f t="shared" si="12"/>
        <v/>
      </c>
      <c r="D193" s="42" t="str">
        <f>IF(A193="","",lookup!E162)</f>
        <v/>
      </c>
      <c r="E193" s="59"/>
      <c r="F193" s="42" t="str">
        <f>IF(A193="","",lookup!C162)</f>
        <v/>
      </c>
      <c r="G193" s="42" t="str">
        <f t="shared" si="11"/>
        <v/>
      </c>
      <c r="H193" s="42" t="str">
        <f t="shared" si="10"/>
        <v/>
      </c>
      <c r="I193" s="43" t="str">
        <f>IF(A193="","",IF(lookup!G162&lt;0,0,lookup!G162))</f>
        <v/>
      </c>
    </row>
    <row r="194" spans="1:9">
      <c r="A194" s="40" t="str">
        <f>IF(I193="","",IF(I193&lt;=0,"",IF(A193=lookup!$A$1,"",lookup!A163)))</f>
        <v/>
      </c>
      <c r="B194" s="54" t="str">
        <f t="shared" si="9"/>
        <v/>
      </c>
      <c r="C194" s="55" t="str">
        <f t="shared" si="12"/>
        <v/>
      </c>
      <c r="D194" s="42" t="str">
        <f>IF(A194="","",lookup!E163)</f>
        <v/>
      </c>
      <c r="E194" s="59"/>
      <c r="F194" s="42" t="str">
        <f>IF(A194="","",lookup!C163)</f>
        <v/>
      </c>
      <c r="G194" s="42" t="str">
        <f t="shared" si="11"/>
        <v/>
      </c>
      <c r="H194" s="42" t="str">
        <f t="shared" si="10"/>
        <v/>
      </c>
      <c r="I194" s="43" t="str">
        <f>IF(A194="","",IF(lookup!G163&lt;0,0,lookup!G163))</f>
        <v/>
      </c>
    </row>
    <row r="195" spans="1:9">
      <c r="A195" s="40" t="str">
        <f>IF(I194="","",IF(I194&lt;=0,"",IF(A194=lookup!$A$1,"",lookup!A164)))</f>
        <v/>
      </c>
      <c r="B195" s="54" t="str">
        <f t="shared" si="9"/>
        <v/>
      </c>
      <c r="C195" s="55" t="str">
        <f t="shared" si="12"/>
        <v/>
      </c>
      <c r="D195" s="42" t="str">
        <f>IF(A195="","",lookup!E164)</f>
        <v/>
      </c>
      <c r="E195" s="59"/>
      <c r="F195" s="42" t="str">
        <f>IF(A195="","",lookup!C164)</f>
        <v/>
      </c>
      <c r="G195" s="42" t="str">
        <f t="shared" si="11"/>
        <v/>
      </c>
      <c r="H195" s="42" t="str">
        <f t="shared" si="10"/>
        <v/>
      </c>
      <c r="I195" s="43" t="str">
        <f>IF(A195="","",IF(lookup!G164&lt;0,0,lookup!G164))</f>
        <v/>
      </c>
    </row>
    <row r="196" spans="1:9">
      <c r="A196" s="40" t="str">
        <f>IF(I195="","",IF(I195&lt;=0,"",IF(A195=lookup!$A$1,"",lookup!A165)))</f>
        <v/>
      </c>
      <c r="B196" s="54" t="str">
        <f t="shared" si="9"/>
        <v/>
      </c>
      <c r="C196" s="55" t="str">
        <f t="shared" si="12"/>
        <v/>
      </c>
      <c r="D196" s="42" t="str">
        <f>IF(A196="","",lookup!E165)</f>
        <v/>
      </c>
      <c r="E196" s="59"/>
      <c r="F196" s="42" t="str">
        <f>IF(A196="","",lookup!C165)</f>
        <v/>
      </c>
      <c r="G196" s="42" t="str">
        <f t="shared" si="11"/>
        <v/>
      </c>
      <c r="H196" s="42" t="str">
        <f t="shared" si="10"/>
        <v/>
      </c>
      <c r="I196" s="43" t="str">
        <f>IF(A196="","",IF(lookup!G165&lt;0,0,lookup!G165))</f>
        <v/>
      </c>
    </row>
    <row r="197" spans="1:9">
      <c r="A197" s="40" t="str">
        <f>IF(I196="","",IF(I196&lt;=0,"",IF(A196=lookup!$A$1,"",lookup!A166)))</f>
        <v/>
      </c>
      <c r="B197" s="54" t="str">
        <f t="shared" si="9"/>
        <v/>
      </c>
      <c r="C197" s="55" t="str">
        <f t="shared" si="12"/>
        <v/>
      </c>
      <c r="D197" s="42" t="str">
        <f>IF(A197="","",lookup!E166)</f>
        <v/>
      </c>
      <c r="E197" s="59"/>
      <c r="F197" s="42" t="str">
        <f>IF(A197="","",lookup!C166)</f>
        <v/>
      </c>
      <c r="G197" s="42" t="str">
        <f t="shared" si="11"/>
        <v/>
      </c>
      <c r="H197" s="42" t="str">
        <f t="shared" si="10"/>
        <v/>
      </c>
      <c r="I197" s="43" t="str">
        <f>IF(A197="","",IF(lookup!G166&lt;0,0,lookup!G166))</f>
        <v/>
      </c>
    </row>
    <row r="198" spans="1:9">
      <c r="A198" s="40" t="str">
        <f>IF(I197="","",IF(I197&lt;=0,"",IF(A197=lookup!$A$1,"",lookup!A167)))</f>
        <v/>
      </c>
      <c r="B198" s="54" t="str">
        <f t="shared" si="9"/>
        <v/>
      </c>
      <c r="C198" s="55" t="str">
        <f t="shared" si="12"/>
        <v/>
      </c>
      <c r="D198" s="42" t="str">
        <f>IF(A198="","",lookup!E167)</f>
        <v/>
      </c>
      <c r="E198" s="59"/>
      <c r="F198" s="42" t="str">
        <f>IF(A198="","",lookup!C167)</f>
        <v/>
      </c>
      <c r="G198" s="42" t="str">
        <f t="shared" si="11"/>
        <v/>
      </c>
      <c r="H198" s="42" t="str">
        <f t="shared" si="10"/>
        <v/>
      </c>
      <c r="I198" s="43" t="str">
        <f>IF(A198="","",IF(lookup!G167&lt;0,0,lookup!G167))</f>
        <v/>
      </c>
    </row>
    <row r="199" spans="1:9">
      <c r="A199" s="40" t="str">
        <f>IF(I198="","",IF(I198&lt;=0,"",IF(A198=lookup!$A$1,"",lookup!A168)))</f>
        <v/>
      </c>
      <c r="B199" s="54" t="str">
        <f t="shared" si="9"/>
        <v/>
      </c>
      <c r="C199" s="55" t="str">
        <f t="shared" si="12"/>
        <v/>
      </c>
      <c r="D199" s="42" t="str">
        <f>IF(A199="","",lookup!E168)</f>
        <v/>
      </c>
      <c r="E199" s="59"/>
      <c r="F199" s="42" t="str">
        <f>IF(A199="","",lookup!C168)</f>
        <v/>
      </c>
      <c r="G199" s="42" t="str">
        <f t="shared" si="11"/>
        <v/>
      </c>
      <c r="H199" s="42" t="str">
        <f t="shared" si="10"/>
        <v/>
      </c>
      <c r="I199" s="43" t="str">
        <f>IF(A199="","",IF(lookup!G168&lt;0,0,lookup!G168))</f>
        <v/>
      </c>
    </row>
    <row r="200" spans="1:9">
      <c r="A200" s="40" t="str">
        <f>IF(I199="","",IF(I199&lt;=0,"",IF(A199=lookup!$A$1,"",lookup!A169)))</f>
        <v/>
      </c>
      <c r="B200" s="54" t="str">
        <f t="shared" si="9"/>
        <v/>
      </c>
      <c r="C200" s="55" t="str">
        <f t="shared" si="12"/>
        <v/>
      </c>
      <c r="D200" s="42" t="str">
        <f>IF(A200="","",lookup!E169)</f>
        <v/>
      </c>
      <c r="E200" s="59"/>
      <c r="F200" s="42" t="str">
        <f>IF(A200="","",lookup!C169)</f>
        <v/>
      </c>
      <c r="G200" s="42" t="str">
        <f t="shared" si="11"/>
        <v/>
      </c>
      <c r="H200" s="42" t="str">
        <f t="shared" si="10"/>
        <v/>
      </c>
      <c r="I200" s="43" t="str">
        <f>IF(A200="","",IF(lookup!G169&lt;0,0,lookup!G169))</f>
        <v/>
      </c>
    </row>
    <row r="201" spans="1:9">
      <c r="A201" s="40" t="str">
        <f>IF(I200="","",IF(I200&lt;=0,"",IF(A200=lookup!$A$1,"",lookup!A170)))</f>
        <v/>
      </c>
      <c r="B201" s="54" t="str">
        <f t="shared" si="9"/>
        <v/>
      </c>
      <c r="C201" s="55" t="str">
        <f t="shared" si="12"/>
        <v/>
      </c>
      <c r="D201" s="42" t="str">
        <f>IF(A201="","",lookup!E170)</f>
        <v/>
      </c>
      <c r="E201" s="59"/>
      <c r="F201" s="42" t="str">
        <f>IF(A201="","",lookup!C170)</f>
        <v/>
      </c>
      <c r="G201" s="42" t="str">
        <f t="shared" si="11"/>
        <v/>
      </c>
      <c r="H201" s="42" t="str">
        <f t="shared" si="10"/>
        <v/>
      </c>
      <c r="I201" s="43" t="str">
        <f>IF(A201="","",IF(lookup!G170&lt;0,0,lookup!G170))</f>
        <v/>
      </c>
    </row>
    <row r="202" spans="1:9" ht="13.5" thickBot="1">
      <c r="A202" s="34" t="str">
        <f>IF(I201="","",IF(I201&lt;=0,"",IF(A201=lookup!$A$1,"",lookup!A171)))</f>
        <v/>
      </c>
      <c r="B202" s="56" t="str">
        <f t="shared" si="9"/>
        <v/>
      </c>
      <c r="C202" s="57" t="str">
        <f t="shared" si="12"/>
        <v/>
      </c>
      <c r="D202" s="37" t="str">
        <f>IF(A202="","",lookup!E171)</f>
        <v/>
      </c>
      <c r="E202" s="60"/>
      <c r="F202" s="37" t="str">
        <f>IF(A202="","",lookup!C171)</f>
        <v/>
      </c>
      <c r="G202" s="37" t="str">
        <f t="shared" si="11"/>
        <v/>
      </c>
      <c r="H202" s="37" t="str">
        <f t="shared" si="10"/>
        <v/>
      </c>
      <c r="I202" s="38" t="str">
        <f>IF(A202="","",IF(lookup!G171&lt;0,0,lookup!G171))</f>
        <v/>
      </c>
    </row>
    <row r="203" spans="1:9">
      <c r="A203" s="30" t="str">
        <f>IF(I202="","",IF(I202&lt;=0,"",IF(A202=lookup!$A$1,"",lookup!A172)))</f>
        <v/>
      </c>
      <c r="B203" s="52" t="str">
        <f t="shared" si="9"/>
        <v/>
      </c>
      <c r="C203" s="53" t="str">
        <f t="shared" si="12"/>
        <v/>
      </c>
      <c r="D203" s="32" t="str">
        <f>IF(A203="","",lookup!E172)</f>
        <v/>
      </c>
      <c r="E203" s="58"/>
      <c r="F203" s="32" t="str">
        <f>IF(A203="","",lookup!C172)</f>
        <v/>
      </c>
      <c r="G203" s="32" t="str">
        <f t="shared" si="11"/>
        <v/>
      </c>
      <c r="H203" s="32" t="str">
        <f t="shared" si="10"/>
        <v/>
      </c>
      <c r="I203" s="33" t="str">
        <f>IF(A203="","",IF(lookup!G172&lt;0,0,lookup!G172))</f>
        <v/>
      </c>
    </row>
    <row r="204" spans="1:9">
      <c r="A204" s="40" t="str">
        <f>IF(I203="","",IF(I203&lt;=0,"",IF(A203=lookup!$A$1,"",lookup!A173)))</f>
        <v/>
      </c>
      <c r="B204" s="54" t="str">
        <f t="shared" si="9"/>
        <v/>
      </c>
      <c r="C204" s="55" t="str">
        <f t="shared" si="12"/>
        <v/>
      </c>
      <c r="D204" s="42" t="str">
        <f>IF(A204="","",lookup!E173)</f>
        <v/>
      </c>
      <c r="E204" s="59"/>
      <c r="F204" s="42" t="str">
        <f>IF(A204="","",lookup!C173)</f>
        <v/>
      </c>
      <c r="G204" s="42" t="str">
        <f t="shared" si="11"/>
        <v/>
      </c>
      <c r="H204" s="42" t="str">
        <f t="shared" si="10"/>
        <v/>
      </c>
      <c r="I204" s="43" t="str">
        <f>IF(A204="","",IF(lookup!G173&lt;0,0,lookup!G173))</f>
        <v/>
      </c>
    </row>
    <row r="205" spans="1:9">
      <c r="A205" s="40" t="str">
        <f>IF(I204="","",IF(I204&lt;=0,"",IF(A204=lookup!$A$1,"",lookup!A174)))</f>
        <v/>
      </c>
      <c r="B205" s="54" t="str">
        <f t="shared" si="9"/>
        <v/>
      </c>
      <c r="C205" s="55" t="str">
        <f t="shared" si="12"/>
        <v/>
      </c>
      <c r="D205" s="42" t="str">
        <f>IF(A205="","",lookup!E174)</f>
        <v/>
      </c>
      <c r="E205" s="59"/>
      <c r="F205" s="42" t="str">
        <f>IF(A205="","",lookup!C174)</f>
        <v/>
      </c>
      <c r="G205" s="42" t="str">
        <f t="shared" si="11"/>
        <v/>
      </c>
      <c r="H205" s="42" t="str">
        <f t="shared" si="10"/>
        <v/>
      </c>
      <c r="I205" s="43" t="str">
        <f>IF(A205="","",IF(lookup!G174&lt;0,0,lookup!G174))</f>
        <v/>
      </c>
    </row>
    <row r="206" spans="1:9">
      <c r="A206" s="40" t="str">
        <f>IF(I205="","",IF(I205&lt;=0,"",IF(A205=lookup!$A$1,"",lookup!A175)))</f>
        <v/>
      </c>
      <c r="B206" s="54" t="str">
        <f t="shared" si="9"/>
        <v/>
      </c>
      <c r="C206" s="55" t="str">
        <f t="shared" si="12"/>
        <v/>
      </c>
      <c r="D206" s="42" t="str">
        <f>IF(A206="","",lookup!E175)</f>
        <v/>
      </c>
      <c r="E206" s="59"/>
      <c r="F206" s="42" t="str">
        <f>IF(A206="","",lookup!C175)</f>
        <v/>
      </c>
      <c r="G206" s="42" t="str">
        <f t="shared" si="11"/>
        <v/>
      </c>
      <c r="H206" s="42" t="str">
        <f t="shared" si="10"/>
        <v/>
      </c>
      <c r="I206" s="43" t="str">
        <f>IF(A206="","",IF(lookup!G175&lt;0,0,lookup!G175))</f>
        <v/>
      </c>
    </row>
    <row r="207" spans="1:9">
      <c r="A207" s="40" t="str">
        <f>IF(I206="","",IF(I206&lt;=0,"",IF(A206=lookup!$A$1,"",lookup!A176)))</f>
        <v/>
      </c>
      <c r="B207" s="54" t="str">
        <f t="shared" si="9"/>
        <v/>
      </c>
      <c r="C207" s="55" t="str">
        <f t="shared" si="12"/>
        <v/>
      </c>
      <c r="D207" s="42" t="str">
        <f>IF(A207="","",lookup!E176)</f>
        <v/>
      </c>
      <c r="E207" s="59"/>
      <c r="F207" s="42" t="str">
        <f>IF(A207="","",lookup!C176)</f>
        <v/>
      </c>
      <c r="G207" s="42" t="str">
        <f t="shared" si="11"/>
        <v/>
      </c>
      <c r="H207" s="42" t="str">
        <f t="shared" si="10"/>
        <v/>
      </c>
      <c r="I207" s="43" t="str">
        <f>IF(A207="","",IF(lookup!G176&lt;0,0,lookup!G176))</f>
        <v/>
      </c>
    </row>
    <row r="208" spans="1:9">
      <c r="A208" s="40" t="str">
        <f>IF(I207="","",IF(I207&lt;=0,"",IF(A207=lookup!$A$1,"",lookup!A177)))</f>
        <v/>
      </c>
      <c r="B208" s="54" t="str">
        <f t="shared" si="9"/>
        <v/>
      </c>
      <c r="C208" s="55" t="str">
        <f t="shared" si="12"/>
        <v/>
      </c>
      <c r="D208" s="42" t="str">
        <f>IF(A208="","",lookup!E177)</f>
        <v/>
      </c>
      <c r="E208" s="59"/>
      <c r="F208" s="42" t="str">
        <f>IF(A208="","",lookup!C177)</f>
        <v/>
      </c>
      <c r="G208" s="42" t="str">
        <f t="shared" si="11"/>
        <v/>
      </c>
      <c r="H208" s="42" t="str">
        <f t="shared" si="10"/>
        <v/>
      </c>
      <c r="I208" s="43" t="str">
        <f>IF(A208="","",IF(lookup!G177&lt;0,0,lookup!G177))</f>
        <v/>
      </c>
    </row>
    <row r="209" spans="1:9">
      <c r="A209" s="40" t="str">
        <f>IF(I208="","",IF(I208&lt;=0,"",IF(A208=lookup!$A$1,"",lookup!A178)))</f>
        <v/>
      </c>
      <c r="B209" s="54" t="str">
        <f t="shared" si="9"/>
        <v/>
      </c>
      <c r="C209" s="55" t="str">
        <f t="shared" si="12"/>
        <v/>
      </c>
      <c r="D209" s="42" t="str">
        <f>IF(A209="","",lookup!E178)</f>
        <v/>
      </c>
      <c r="E209" s="59"/>
      <c r="F209" s="42" t="str">
        <f>IF(A209="","",lookup!C178)</f>
        <v/>
      </c>
      <c r="G209" s="42" t="str">
        <f t="shared" si="11"/>
        <v/>
      </c>
      <c r="H209" s="42" t="str">
        <f t="shared" si="10"/>
        <v/>
      </c>
      <c r="I209" s="43" t="str">
        <f>IF(A209="","",IF(lookup!G178&lt;0,0,lookup!G178))</f>
        <v/>
      </c>
    </row>
    <row r="210" spans="1:9">
      <c r="A210" s="40" t="str">
        <f>IF(I209="","",IF(I209&lt;=0,"",IF(A209=lookup!$A$1,"",lookup!A179)))</f>
        <v/>
      </c>
      <c r="B210" s="54" t="str">
        <f t="shared" si="9"/>
        <v/>
      </c>
      <c r="C210" s="55" t="str">
        <f t="shared" si="12"/>
        <v/>
      </c>
      <c r="D210" s="42" t="str">
        <f>IF(A210="","",lookup!E179)</f>
        <v/>
      </c>
      <c r="E210" s="59"/>
      <c r="F210" s="42" t="str">
        <f>IF(A210="","",lookup!C179)</f>
        <v/>
      </c>
      <c r="G210" s="42" t="str">
        <f t="shared" si="11"/>
        <v/>
      </c>
      <c r="H210" s="42" t="str">
        <f t="shared" si="10"/>
        <v/>
      </c>
      <c r="I210" s="43" t="str">
        <f>IF(A210="","",IF(lookup!G179&lt;0,0,lookup!G179))</f>
        <v/>
      </c>
    </row>
    <row r="211" spans="1:9">
      <c r="A211" s="40" t="str">
        <f>IF(I210="","",IF(I210&lt;=0,"",IF(A210=lookup!$A$1,"",lookup!A180)))</f>
        <v/>
      </c>
      <c r="B211" s="54" t="str">
        <f t="shared" si="9"/>
        <v/>
      </c>
      <c r="C211" s="55" t="str">
        <f t="shared" si="12"/>
        <v/>
      </c>
      <c r="D211" s="42" t="str">
        <f>IF(A211="","",lookup!E180)</f>
        <v/>
      </c>
      <c r="E211" s="59"/>
      <c r="F211" s="42" t="str">
        <f>IF(A211="","",lookup!C180)</f>
        <v/>
      </c>
      <c r="G211" s="42" t="str">
        <f t="shared" si="11"/>
        <v/>
      </c>
      <c r="H211" s="42" t="str">
        <f t="shared" si="10"/>
        <v/>
      </c>
      <c r="I211" s="43" t="str">
        <f>IF(A211="","",IF(lookup!G180&lt;0,0,lookup!G180))</f>
        <v/>
      </c>
    </row>
    <row r="212" spans="1:9">
      <c r="A212" s="40" t="str">
        <f>IF(I211="","",IF(I211&lt;=0,"",IF(A211=lookup!$A$1,"",lookup!A181)))</f>
        <v/>
      </c>
      <c r="B212" s="54" t="str">
        <f t="shared" si="9"/>
        <v/>
      </c>
      <c r="C212" s="55" t="str">
        <f t="shared" si="12"/>
        <v/>
      </c>
      <c r="D212" s="42" t="str">
        <f>IF(A212="","",lookup!E181)</f>
        <v/>
      </c>
      <c r="E212" s="59"/>
      <c r="F212" s="42" t="str">
        <f>IF(A212="","",lookup!C181)</f>
        <v/>
      </c>
      <c r="G212" s="42" t="str">
        <f t="shared" si="11"/>
        <v/>
      </c>
      <c r="H212" s="42" t="str">
        <f t="shared" si="10"/>
        <v/>
      </c>
      <c r="I212" s="43" t="str">
        <f>IF(A212="","",IF(lookup!G181&lt;0,0,lookup!G181))</f>
        <v/>
      </c>
    </row>
    <row r="213" spans="1:9">
      <c r="A213" s="40" t="str">
        <f>IF(I212="","",IF(I212&lt;=0,"",IF(A212=lookup!$A$1,"",lookup!A182)))</f>
        <v/>
      </c>
      <c r="B213" s="54" t="str">
        <f t="shared" si="9"/>
        <v/>
      </c>
      <c r="C213" s="55" t="str">
        <f t="shared" si="12"/>
        <v/>
      </c>
      <c r="D213" s="42" t="str">
        <f>IF(A213="","",lookup!E182)</f>
        <v/>
      </c>
      <c r="E213" s="59"/>
      <c r="F213" s="42" t="str">
        <f>IF(A213="","",lookup!C182)</f>
        <v/>
      </c>
      <c r="G213" s="42" t="str">
        <f t="shared" si="11"/>
        <v/>
      </c>
      <c r="H213" s="42" t="str">
        <f t="shared" si="10"/>
        <v/>
      </c>
      <c r="I213" s="43" t="str">
        <f>IF(A213="","",IF(lookup!G182&lt;0,0,lookup!G182))</f>
        <v/>
      </c>
    </row>
    <row r="214" spans="1:9" ht="13.5" thickBot="1">
      <c r="A214" s="34" t="str">
        <f>IF(I213="","",IF(I213&lt;=0,"",IF(A213=lookup!$A$1,"",lookup!A183)))</f>
        <v/>
      </c>
      <c r="B214" s="56" t="str">
        <f t="shared" si="9"/>
        <v/>
      </c>
      <c r="C214" s="57" t="str">
        <f t="shared" si="12"/>
        <v/>
      </c>
      <c r="D214" s="37" t="str">
        <f>IF(A214="","",lookup!E183)</f>
        <v/>
      </c>
      <c r="E214" s="60"/>
      <c r="F214" s="37" t="str">
        <f>IF(A214="","",lookup!C183)</f>
        <v/>
      </c>
      <c r="G214" s="37" t="str">
        <f t="shared" si="11"/>
        <v/>
      </c>
      <c r="H214" s="37" t="str">
        <f t="shared" si="10"/>
        <v/>
      </c>
      <c r="I214" s="38" t="str">
        <f>IF(A214="","",IF(lookup!G183&lt;0,0,lookup!G183))</f>
        <v/>
      </c>
    </row>
    <row r="215" spans="1:9">
      <c r="A215" s="30" t="str">
        <f>IF(I214="","",IF(I214&lt;=0,"",IF(A214=lookup!$A$1,"",lookup!A184)))</f>
        <v/>
      </c>
      <c r="B215" s="52" t="str">
        <f t="shared" si="9"/>
        <v/>
      </c>
      <c r="C215" s="53" t="str">
        <f t="shared" si="12"/>
        <v/>
      </c>
      <c r="D215" s="32" t="str">
        <f>IF(A215="","",lookup!E184)</f>
        <v/>
      </c>
      <c r="E215" s="58"/>
      <c r="F215" s="32" t="str">
        <f>IF(A215="","",lookup!C184)</f>
        <v/>
      </c>
      <c r="G215" s="32" t="str">
        <f t="shared" si="11"/>
        <v/>
      </c>
      <c r="H215" s="32" t="str">
        <f t="shared" si="10"/>
        <v/>
      </c>
      <c r="I215" s="33" t="str">
        <f>IF(A215="","",IF(lookup!G184&lt;0,0,lookup!G184))</f>
        <v/>
      </c>
    </row>
    <row r="216" spans="1:9">
      <c r="A216" s="40" t="str">
        <f>IF(I215="","",IF(I215&lt;=0,"",IF(A215=lookup!$A$1,"",lookup!A185)))</f>
        <v/>
      </c>
      <c r="B216" s="54" t="str">
        <f t="shared" si="9"/>
        <v/>
      </c>
      <c r="C216" s="55" t="str">
        <f t="shared" si="12"/>
        <v/>
      </c>
      <c r="D216" s="42" t="str">
        <f>IF(A216="","",lookup!E185)</f>
        <v/>
      </c>
      <c r="E216" s="59"/>
      <c r="F216" s="42" t="str">
        <f>IF(A216="","",lookup!C185)</f>
        <v/>
      </c>
      <c r="G216" s="42" t="str">
        <f t="shared" si="11"/>
        <v/>
      </c>
      <c r="H216" s="42" t="str">
        <f t="shared" si="10"/>
        <v/>
      </c>
      <c r="I216" s="43" t="str">
        <f>IF(A216="","",IF(lookup!G185&lt;0,0,lookup!G185))</f>
        <v/>
      </c>
    </row>
    <row r="217" spans="1:9">
      <c r="A217" s="40" t="str">
        <f>IF(I216="","",IF(I216&lt;=0,"",IF(A216=lookup!$A$1,"",lookup!A186)))</f>
        <v/>
      </c>
      <c r="B217" s="54" t="str">
        <f t="shared" si="9"/>
        <v/>
      </c>
      <c r="C217" s="55" t="str">
        <f t="shared" si="12"/>
        <v/>
      </c>
      <c r="D217" s="42" t="str">
        <f>IF(A217="","",lookup!E186)</f>
        <v/>
      </c>
      <c r="E217" s="59"/>
      <c r="F217" s="42" t="str">
        <f>IF(A217="","",lookup!C186)</f>
        <v/>
      </c>
      <c r="G217" s="42" t="str">
        <f t="shared" si="11"/>
        <v/>
      </c>
      <c r="H217" s="42" t="str">
        <f t="shared" si="10"/>
        <v/>
      </c>
      <c r="I217" s="43" t="str">
        <f>IF(A217="","",IF(lookup!G186&lt;0,0,lookup!G186))</f>
        <v/>
      </c>
    </row>
    <row r="218" spans="1:9">
      <c r="A218" s="40" t="str">
        <f>IF(I217="","",IF(I217&lt;=0,"",IF(A217=lookup!$A$1,"",lookup!A187)))</f>
        <v/>
      </c>
      <c r="B218" s="54" t="str">
        <f t="shared" si="9"/>
        <v/>
      </c>
      <c r="C218" s="55" t="str">
        <f t="shared" si="12"/>
        <v/>
      </c>
      <c r="D218" s="42" t="str">
        <f>IF(A218="","",lookup!E187)</f>
        <v/>
      </c>
      <c r="E218" s="59"/>
      <c r="F218" s="42" t="str">
        <f>IF(A218="","",lookup!C187)</f>
        <v/>
      </c>
      <c r="G218" s="42" t="str">
        <f t="shared" si="11"/>
        <v/>
      </c>
      <c r="H218" s="42" t="str">
        <f t="shared" si="10"/>
        <v/>
      </c>
      <c r="I218" s="43" t="str">
        <f>IF(A218="","",IF(lookup!G187&lt;0,0,lookup!G187))</f>
        <v/>
      </c>
    </row>
    <row r="219" spans="1:9">
      <c r="A219" s="40" t="str">
        <f>IF(I218="","",IF(I218&lt;=0,"",IF(A218=lookup!$A$1,"",lookup!A188)))</f>
        <v/>
      </c>
      <c r="B219" s="54" t="str">
        <f t="shared" si="9"/>
        <v/>
      </c>
      <c r="C219" s="55" t="str">
        <f t="shared" si="12"/>
        <v/>
      </c>
      <c r="D219" s="42" t="str">
        <f>IF(A219="","",lookup!E188)</f>
        <v/>
      </c>
      <c r="E219" s="59"/>
      <c r="F219" s="42" t="str">
        <f>IF(A219="","",lookup!C188)</f>
        <v/>
      </c>
      <c r="G219" s="42" t="str">
        <f t="shared" si="11"/>
        <v/>
      </c>
      <c r="H219" s="42" t="str">
        <f t="shared" si="10"/>
        <v/>
      </c>
      <c r="I219" s="43" t="str">
        <f>IF(A219="","",IF(lookup!G188&lt;0,0,lookup!G188))</f>
        <v/>
      </c>
    </row>
    <row r="220" spans="1:9">
      <c r="A220" s="40" t="str">
        <f>IF(I219="","",IF(I219&lt;=0,"",IF(A219=lookup!$A$1,"",lookup!A189)))</f>
        <v/>
      </c>
      <c r="B220" s="54" t="str">
        <f t="shared" si="9"/>
        <v/>
      </c>
      <c r="C220" s="55" t="str">
        <f t="shared" si="12"/>
        <v/>
      </c>
      <c r="D220" s="42" t="str">
        <f>IF(A220="","",lookup!E189)</f>
        <v/>
      </c>
      <c r="E220" s="59"/>
      <c r="F220" s="42" t="str">
        <f>IF(A220="","",lookup!C189)</f>
        <v/>
      </c>
      <c r="G220" s="42" t="str">
        <f t="shared" si="11"/>
        <v/>
      </c>
      <c r="H220" s="42" t="str">
        <f t="shared" si="10"/>
        <v/>
      </c>
      <c r="I220" s="43" t="str">
        <f>IF(A220="","",IF(lookup!G189&lt;0,0,lookup!G189))</f>
        <v/>
      </c>
    </row>
    <row r="221" spans="1:9">
      <c r="A221" s="40" t="str">
        <f>IF(I220="","",IF(I220&lt;=0,"",IF(A220=lookup!$A$1,"",lookup!A190)))</f>
        <v/>
      </c>
      <c r="B221" s="54" t="str">
        <f t="shared" si="9"/>
        <v/>
      </c>
      <c r="C221" s="55" t="str">
        <f t="shared" si="12"/>
        <v/>
      </c>
      <c r="D221" s="42" t="str">
        <f>IF(A221="","",lookup!E190)</f>
        <v/>
      </c>
      <c r="E221" s="59"/>
      <c r="F221" s="42" t="str">
        <f>IF(A221="","",lookup!C190)</f>
        <v/>
      </c>
      <c r="G221" s="42" t="str">
        <f t="shared" si="11"/>
        <v/>
      </c>
      <c r="H221" s="42" t="str">
        <f t="shared" si="10"/>
        <v/>
      </c>
      <c r="I221" s="43" t="str">
        <f>IF(A221="","",IF(lookup!G190&lt;0,0,lookup!G190))</f>
        <v/>
      </c>
    </row>
    <row r="222" spans="1:9">
      <c r="A222" s="40" t="str">
        <f>IF(I221="","",IF(I221&lt;=0,"",IF(A221=lookup!$A$1,"",lookup!A191)))</f>
        <v/>
      </c>
      <c r="B222" s="54" t="str">
        <f t="shared" si="9"/>
        <v/>
      </c>
      <c r="C222" s="55" t="str">
        <f t="shared" si="12"/>
        <v/>
      </c>
      <c r="D222" s="42" t="str">
        <f>IF(A222="","",lookup!E191)</f>
        <v/>
      </c>
      <c r="E222" s="59"/>
      <c r="F222" s="42" t="str">
        <f>IF(A222="","",lookup!C191)</f>
        <v/>
      </c>
      <c r="G222" s="42" t="str">
        <f t="shared" si="11"/>
        <v/>
      </c>
      <c r="H222" s="42" t="str">
        <f t="shared" si="10"/>
        <v/>
      </c>
      <c r="I222" s="43" t="str">
        <f>IF(A222="","",IF(lookup!G191&lt;0,0,lookup!G191))</f>
        <v/>
      </c>
    </row>
    <row r="223" spans="1:9">
      <c r="A223" s="40" t="str">
        <f>IF(I222="","",IF(I222&lt;=0,"",IF(A222=lookup!$A$1,"",lookup!A192)))</f>
        <v/>
      </c>
      <c r="B223" s="54" t="str">
        <f t="shared" si="9"/>
        <v/>
      </c>
      <c r="C223" s="55" t="str">
        <f t="shared" si="12"/>
        <v/>
      </c>
      <c r="D223" s="42" t="str">
        <f>IF(A223="","",lookup!E192)</f>
        <v/>
      </c>
      <c r="E223" s="59"/>
      <c r="F223" s="42" t="str">
        <f>IF(A223="","",lookup!C192)</f>
        <v/>
      </c>
      <c r="G223" s="42" t="str">
        <f t="shared" si="11"/>
        <v/>
      </c>
      <c r="H223" s="42" t="str">
        <f t="shared" si="10"/>
        <v/>
      </c>
      <c r="I223" s="43" t="str">
        <f>IF(A223="","",IF(lookup!G192&lt;0,0,lookup!G192))</f>
        <v/>
      </c>
    </row>
    <row r="224" spans="1:9">
      <c r="A224" s="40" t="str">
        <f>IF(I223="","",IF(I223&lt;=0,"",IF(A223=lookup!$A$1,"",lookup!A193)))</f>
        <v/>
      </c>
      <c r="B224" s="54" t="str">
        <f t="shared" si="9"/>
        <v/>
      </c>
      <c r="C224" s="55" t="str">
        <f t="shared" si="12"/>
        <v/>
      </c>
      <c r="D224" s="42" t="str">
        <f>IF(A224="","",lookup!E193)</f>
        <v/>
      </c>
      <c r="E224" s="59"/>
      <c r="F224" s="42" t="str">
        <f>IF(A224="","",lookup!C193)</f>
        <v/>
      </c>
      <c r="G224" s="42" t="str">
        <f t="shared" si="11"/>
        <v/>
      </c>
      <c r="H224" s="42" t="str">
        <f t="shared" si="10"/>
        <v/>
      </c>
      <c r="I224" s="43" t="str">
        <f>IF(A224="","",IF(lookup!G193&lt;0,0,lookup!G193))</f>
        <v/>
      </c>
    </row>
    <row r="225" spans="1:9">
      <c r="A225" s="40" t="str">
        <f>IF(I224="","",IF(I224&lt;=0,"",IF(A224=lookup!$A$1,"",lookup!A194)))</f>
        <v/>
      </c>
      <c r="B225" s="54" t="str">
        <f t="shared" si="9"/>
        <v/>
      </c>
      <c r="C225" s="55" t="str">
        <f t="shared" si="12"/>
        <v/>
      </c>
      <c r="D225" s="42" t="str">
        <f>IF(A225="","",lookup!E194)</f>
        <v/>
      </c>
      <c r="E225" s="59"/>
      <c r="F225" s="42" t="str">
        <f>IF(A225="","",lookup!C194)</f>
        <v/>
      </c>
      <c r="G225" s="42" t="str">
        <f t="shared" si="11"/>
        <v/>
      </c>
      <c r="H225" s="42" t="str">
        <f t="shared" si="10"/>
        <v/>
      </c>
      <c r="I225" s="43" t="str">
        <f>IF(A225="","",IF(lookup!G194&lt;0,0,lookup!G194))</f>
        <v/>
      </c>
    </row>
    <row r="226" spans="1:9" ht="13.5" thickBot="1">
      <c r="A226" s="34" t="str">
        <f>IF(I225="","",IF(I225&lt;=0,"",IF(A225=lookup!$A$1,"",lookup!A195)))</f>
        <v/>
      </c>
      <c r="B226" s="56" t="str">
        <f t="shared" si="9"/>
        <v/>
      </c>
      <c r="C226" s="57" t="str">
        <f t="shared" si="12"/>
        <v/>
      </c>
      <c r="D226" s="37" t="str">
        <f>IF(A226="","",lookup!E195)</f>
        <v/>
      </c>
      <c r="E226" s="60"/>
      <c r="F226" s="37" t="str">
        <f>IF(A226="","",lookup!C195)</f>
        <v/>
      </c>
      <c r="G226" s="37" t="str">
        <f t="shared" si="11"/>
        <v/>
      </c>
      <c r="H226" s="37" t="str">
        <f t="shared" si="10"/>
        <v/>
      </c>
      <c r="I226" s="38" t="str">
        <f>IF(A226="","",IF(lookup!G195&lt;0,0,lookup!G195))</f>
        <v/>
      </c>
    </row>
    <row r="227" spans="1:9">
      <c r="A227" s="30" t="str">
        <f>IF(I226="","",IF(I226&lt;=0,"",IF(A226=lookup!$A$1,"",lookup!A196)))</f>
        <v/>
      </c>
      <c r="B227" s="52" t="str">
        <f t="shared" ref="B227:B290" si="13">IF(A227="","",DATE(YEAR($C$6),MONTH($C$6)+(A227-1),DAY($C$6)))</f>
        <v/>
      </c>
      <c r="C227" s="53" t="str">
        <f t="shared" si="12"/>
        <v/>
      </c>
      <c r="D227" s="32" t="str">
        <f>IF(A227="","",lookup!E196)</f>
        <v/>
      </c>
      <c r="E227" s="58"/>
      <c r="F227" s="32" t="str">
        <f>IF(A227="","",lookup!C196)</f>
        <v/>
      </c>
      <c r="G227" s="32" t="str">
        <f t="shared" si="11"/>
        <v/>
      </c>
      <c r="H227" s="32" t="str">
        <f t="shared" ref="H227:H290" si="14">IF(A227="","",IF(ISBLANK(E227),D227-F227,E227-F227))</f>
        <v/>
      </c>
      <c r="I227" s="33" t="str">
        <f>IF(A227="","",IF(lookup!G196&lt;0,0,lookup!G196))</f>
        <v/>
      </c>
    </row>
    <row r="228" spans="1:9">
      <c r="A228" s="40" t="str">
        <f>IF(I227="","",IF(I227&lt;=0,"",IF(A227=lookup!$A$1,"",lookup!A197)))</f>
        <v/>
      </c>
      <c r="B228" s="54" t="str">
        <f t="shared" si="13"/>
        <v/>
      </c>
      <c r="C228" s="55" t="str">
        <f t="shared" si="12"/>
        <v/>
      </c>
      <c r="D228" s="42" t="str">
        <f>IF(A228="","",lookup!E197)</f>
        <v/>
      </c>
      <c r="E228" s="59"/>
      <c r="F228" s="42" t="str">
        <f>IF(A228="","",lookup!C197)</f>
        <v/>
      </c>
      <c r="G228" s="42" t="str">
        <f t="shared" ref="G228:G291" si="15">IF(A228="","",G227+F228)</f>
        <v/>
      </c>
      <c r="H228" s="42" t="str">
        <f t="shared" si="14"/>
        <v/>
      </c>
      <c r="I228" s="43" t="str">
        <f>IF(A228="","",IF(lookup!G197&lt;0,0,lookup!G197))</f>
        <v/>
      </c>
    </row>
    <row r="229" spans="1:9">
      <c r="A229" s="40" t="str">
        <f>IF(I228="","",IF(I228&lt;=0,"",IF(A228=lookup!$A$1,"",lookup!A198)))</f>
        <v/>
      </c>
      <c r="B229" s="54" t="str">
        <f t="shared" si="13"/>
        <v/>
      </c>
      <c r="C229" s="55" t="str">
        <f t="shared" si="12"/>
        <v/>
      </c>
      <c r="D229" s="42" t="str">
        <f>IF(A229="","",lookup!E198)</f>
        <v/>
      </c>
      <c r="E229" s="59"/>
      <c r="F229" s="42" t="str">
        <f>IF(A229="","",lookup!C198)</f>
        <v/>
      </c>
      <c r="G229" s="42" t="str">
        <f t="shared" si="15"/>
        <v/>
      </c>
      <c r="H229" s="42" t="str">
        <f t="shared" si="14"/>
        <v/>
      </c>
      <c r="I229" s="43" t="str">
        <f>IF(A229="","",IF(lookup!G198&lt;0,0,lookup!G198))</f>
        <v/>
      </c>
    </row>
    <row r="230" spans="1:9">
      <c r="A230" s="40" t="str">
        <f>IF(I229="","",IF(I229&lt;=0,"",IF(A229=lookup!$A$1,"",lookup!A199)))</f>
        <v/>
      </c>
      <c r="B230" s="54" t="str">
        <f t="shared" si="13"/>
        <v/>
      </c>
      <c r="C230" s="55" t="str">
        <f t="shared" si="12"/>
        <v/>
      </c>
      <c r="D230" s="42" t="str">
        <f>IF(A230="","",lookup!E199)</f>
        <v/>
      </c>
      <c r="E230" s="59"/>
      <c r="F230" s="42" t="str">
        <f>IF(A230="","",lookup!C199)</f>
        <v/>
      </c>
      <c r="G230" s="42" t="str">
        <f t="shared" si="15"/>
        <v/>
      </c>
      <c r="H230" s="42" t="str">
        <f t="shared" si="14"/>
        <v/>
      </c>
      <c r="I230" s="43" t="str">
        <f>IF(A230="","",IF(lookup!G199&lt;0,0,lookup!G199))</f>
        <v/>
      </c>
    </row>
    <row r="231" spans="1:9">
      <c r="A231" s="40" t="str">
        <f>IF(I230="","",IF(I230&lt;=0,"",IF(A230=lookup!$A$1,"",lookup!A200)))</f>
        <v/>
      </c>
      <c r="B231" s="54" t="str">
        <f t="shared" si="13"/>
        <v/>
      </c>
      <c r="C231" s="55" t="str">
        <f t="shared" si="12"/>
        <v/>
      </c>
      <c r="D231" s="42" t="str">
        <f>IF(A231="","",lookup!E200)</f>
        <v/>
      </c>
      <c r="E231" s="59"/>
      <c r="F231" s="42" t="str">
        <f>IF(A231="","",lookup!C200)</f>
        <v/>
      </c>
      <c r="G231" s="42" t="str">
        <f t="shared" si="15"/>
        <v/>
      </c>
      <c r="H231" s="42" t="str">
        <f t="shared" si="14"/>
        <v/>
      </c>
      <c r="I231" s="43" t="str">
        <f>IF(A231="","",IF(lookup!G200&lt;0,0,lookup!G200))</f>
        <v/>
      </c>
    </row>
    <row r="232" spans="1:9">
      <c r="A232" s="40" t="str">
        <f>IF(I231="","",IF(I231&lt;=0,"",IF(A231=lookup!$A$1,"",lookup!A201)))</f>
        <v/>
      </c>
      <c r="B232" s="54" t="str">
        <f t="shared" si="13"/>
        <v/>
      </c>
      <c r="C232" s="55" t="str">
        <f t="shared" si="12"/>
        <v/>
      </c>
      <c r="D232" s="42" t="str">
        <f>IF(A232="","",lookup!E201)</f>
        <v/>
      </c>
      <c r="E232" s="59"/>
      <c r="F232" s="42" t="str">
        <f>IF(A232="","",lookup!C201)</f>
        <v/>
      </c>
      <c r="G232" s="42" t="str">
        <f t="shared" si="15"/>
        <v/>
      </c>
      <c r="H232" s="42" t="str">
        <f t="shared" si="14"/>
        <v/>
      </c>
      <c r="I232" s="43" t="str">
        <f>IF(A232="","",IF(lookup!G201&lt;0,0,lookup!G201))</f>
        <v/>
      </c>
    </row>
    <row r="233" spans="1:9">
      <c r="A233" s="40" t="str">
        <f>IF(I232="","",IF(I232&lt;=0,"",IF(A232=lookup!$A$1,"",lookup!A202)))</f>
        <v/>
      </c>
      <c r="B233" s="54" t="str">
        <f t="shared" si="13"/>
        <v/>
      </c>
      <c r="C233" s="55" t="str">
        <f t="shared" si="12"/>
        <v/>
      </c>
      <c r="D233" s="42" t="str">
        <f>IF(A233="","",lookup!E202)</f>
        <v/>
      </c>
      <c r="E233" s="59"/>
      <c r="F233" s="42" t="str">
        <f>IF(A233="","",lookup!C202)</f>
        <v/>
      </c>
      <c r="G233" s="42" t="str">
        <f t="shared" si="15"/>
        <v/>
      </c>
      <c r="H233" s="42" t="str">
        <f t="shared" si="14"/>
        <v/>
      </c>
      <c r="I233" s="43" t="str">
        <f>IF(A233="","",IF(lookup!G202&lt;0,0,lookup!G202))</f>
        <v/>
      </c>
    </row>
    <row r="234" spans="1:9">
      <c r="A234" s="40" t="str">
        <f>IF(I233="","",IF(I233&lt;=0,"",IF(A233=lookup!$A$1,"",lookup!A203)))</f>
        <v/>
      </c>
      <c r="B234" s="54" t="str">
        <f t="shared" si="13"/>
        <v/>
      </c>
      <c r="C234" s="55" t="str">
        <f t="shared" si="12"/>
        <v/>
      </c>
      <c r="D234" s="42" t="str">
        <f>IF(A234="","",lookup!E203)</f>
        <v/>
      </c>
      <c r="E234" s="59"/>
      <c r="F234" s="42" t="str">
        <f>IF(A234="","",lookup!C203)</f>
        <v/>
      </c>
      <c r="G234" s="42" t="str">
        <f t="shared" si="15"/>
        <v/>
      </c>
      <c r="H234" s="42" t="str">
        <f t="shared" si="14"/>
        <v/>
      </c>
      <c r="I234" s="43" t="str">
        <f>IF(A234="","",IF(lookup!G203&lt;0,0,lookup!G203))</f>
        <v/>
      </c>
    </row>
    <row r="235" spans="1:9">
      <c r="A235" s="40" t="str">
        <f>IF(I234="","",IF(I234&lt;=0,"",IF(A234=lookup!$A$1,"",lookup!A204)))</f>
        <v/>
      </c>
      <c r="B235" s="54" t="str">
        <f t="shared" si="13"/>
        <v/>
      </c>
      <c r="C235" s="55" t="str">
        <f t="shared" si="12"/>
        <v/>
      </c>
      <c r="D235" s="42" t="str">
        <f>IF(A235="","",lookup!E204)</f>
        <v/>
      </c>
      <c r="E235" s="59"/>
      <c r="F235" s="42" t="str">
        <f>IF(A235="","",lookup!C204)</f>
        <v/>
      </c>
      <c r="G235" s="42" t="str">
        <f t="shared" si="15"/>
        <v/>
      </c>
      <c r="H235" s="42" t="str">
        <f t="shared" si="14"/>
        <v/>
      </c>
      <c r="I235" s="43" t="str">
        <f>IF(A235="","",IF(lookup!G204&lt;0,0,lookup!G204))</f>
        <v/>
      </c>
    </row>
    <row r="236" spans="1:9">
      <c r="A236" s="40" t="str">
        <f>IF(I235="","",IF(I235&lt;=0,"",IF(A235=lookup!$A$1,"",lookup!A205)))</f>
        <v/>
      </c>
      <c r="B236" s="54" t="str">
        <f t="shared" si="13"/>
        <v/>
      </c>
      <c r="C236" s="55" t="str">
        <f t="shared" si="12"/>
        <v/>
      </c>
      <c r="D236" s="42" t="str">
        <f>IF(A236="","",lookup!E205)</f>
        <v/>
      </c>
      <c r="E236" s="59"/>
      <c r="F236" s="42" t="str">
        <f>IF(A236="","",lookup!C205)</f>
        <v/>
      </c>
      <c r="G236" s="42" t="str">
        <f t="shared" si="15"/>
        <v/>
      </c>
      <c r="H236" s="42" t="str">
        <f t="shared" si="14"/>
        <v/>
      </c>
      <c r="I236" s="43" t="str">
        <f>IF(A236="","",IF(lookup!G205&lt;0,0,lookup!G205))</f>
        <v/>
      </c>
    </row>
    <row r="237" spans="1:9">
      <c r="A237" s="40" t="str">
        <f>IF(I236="","",IF(I236&lt;=0,"",IF(A236=lookup!$A$1,"",lookup!A206)))</f>
        <v/>
      </c>
      <c r="B237" s="54" t="str">
        <f t="shared" si="13"/>
        <v/>
      </c>
      <c r="C237" s="55" t="str">
        <f t="shared" si="12"/>
        <v/>
      </c>
      <c r="D237" s="42" t="str">
        <f>IF(A237="","",lookup!E206)</f>
        <v/>
      </c>
      <c r="E237" s="59"/>
      <c r="F237" s="42" t="str">
        <f>IF(A237="","",lookup!C206)</f>
        <v/>
      </c>
      <c r="G237" s="42" t="str">
        <f t="shared" si="15"/>
        <v/>
      </c>
      <c r="H237" s="42" t="str">
        <f t="shared" si="14"/>
        <v/>
      </c>
      <c r="I237" s="43" t="str">
        <f>IF(A237="","",IF(lookup!G206&lt;0,0,lookup!G206))</f>
        <v/>
      </c>
    </row>
    <row r="238" spans="1:9" ht="13.5" thickBot="1">
      <c r="A238" s="34" t="str">
        <f>IF(I237="","",IF(I237&lt;=0,"",IF(A237=lookup!$A$1,"",lookup!A207)))</f>
        <v/>
      </c>
      <c r="B238" s="56" t="str">
        <f t="shared" si="13"/>
        <v/>
      </c>
      <c r="C238" s="57" t="str">
        <f t="shared" si="12"/>
        <v/>
      </c>
      <c r="D238" s="37" t="str">
        <f>IF(A238="","",lookup!E207)</f>
        <v/>
      </c>
      <c r="E238" s="60"/>
      <c r="F238" s="37" t="str">
        <f>IF(A238="","",lookup!C207)</f>
        <v/>
      </c>
      <c r="G238" s="37" t="str">
        <f t="shared" si="15"/>
        <v/>
      </c>
      <c r="H238" s="37" t="str">
        <f t="shared" si="14"/>
        <v/>
      </c>
      <c r="I238" s="38" t="str">
        <f>IF(A238="","",IF(lookup!G207&lt;0,0,lookup!G207))</f>
        <v/>
      </c>
    </row>
    <row r="239" spans="1:9">
      <c r="A239" s="30" t="str">
        <f>IF(I238="","",IF(I238&lt;=0,"",IF(A238=lookup!$A$1,"",lookup!A208)))</f>
        <v/>
      </c>
      <c r="B239" s="52" t="str">
        <f t="shared" si="13"/>
        <v/>
      </c>
      <c r="C239" s="53" t="str">
        <f t="shared" ref="C239:C302" si="16">IF(A239="","",C238)</f>
        <v/>
      </c>
      <c r="D239" s="32" t="str">
        <f>IF(A239="","",lookup!E208)</f>
        <v/>
      </c>
      <c r="E239" s="58"/>
      <c r="F239" s="32" t="str">
        <f>IF(A239="","",lookup!C208)</f>
        <v/>
      </c>
      <c r="G239" s="32" t="str">
        <f t="shared" si="15"/>
        <v/>
      </c>
      <c r="H239" s="32" t="str">
        <f t="shared" si="14"/>
        <v/>
      </c>
      <c r="I239" s="33" t="str">
        <f>IF(A239="","",IF(lookup!G208&lt;0,0,lookup!G208))</f>
        <v/>
      </c>
    </row>
    <row r="240" spans="1:9">
      <c r="A240" s="40" t="str">
        <f>IF(I239="","",IF(I239&lt;=0,"",IF(A239=lookup!$A$1,"",lookup!A209)))</f>
        <v/>
      </c>
      <c r="B240" s="54" t="str">
        <f t="shared" si="13"/>
        <v/>
      </c>
      <c r="C240" s="55" t="str">
        <f t="shared" si="16"/>
        <v/>
      </c>
      <c r="D240" s="42" t="str">
        <f>IF(A240="","",lookup!E209)</f>
        <v/>
      </c>
      <c r="E240" s="59"/>
      <c r="F240" s="42" t="str">
        <f>IF(A240="","",lookup!C209)</f>
        <v/>
      </c>
      <c r="G240" s="42" t="str">
        <f t="shared" si="15"/>
        <v/>
      </c>
      <c r="H240" s="42" t="str">
        <f t="shared" si="14"/>
        <v/>
      </c>
      <c r="I240" s="43" t="str">
        <f>IF(A240="","",IF(lookup!G209&lt;0,0,lookup!G209))</f>
        <v/>
      </c>
    </row>
    <row r="241" spans="1:9">
      <c r="A241" s="40" t="str">
        <f>IF(I240="","",IF(I240&lt;=0,"",IF(A240=lookup!$A$1,"",lookup!A210)))</f>
        <v/>
      </c>
      <c r="B241" s="54" t="str">
        <f t="shared" si="13"/>
        <v/>
      </c>
      <c r="C241" s="55" t="str">
        <f t="shared" si="16"/>
        <v/>
      </c>
      <c r="D241" s="42" t="str">
        <f>IF(A241="","",lookup!E210)</f>
        <v/>
      </c>
      <c r="E241" s="59"/>
      <c r="F241" s="42" t="str">
        <f>IF(A241="","",lookup!C210)</f>
        <v/>
      </c>
      <c r="G241" s="42" t="str">
        <f t="shared" si="15"/>
        <v/>
      </c>
      <c r="H241" s="42" t="str">
        <f t="shared" si="14"/>
        <v/>
      </c>
      <c r="I241" s="43" t="str">
        <f>IF(A241="","",IF(lookup!G210&lt;0,0,lookup!G210))</f>
        <v/>
      </c>
    </row>
    <row r="242" spans="1:9">
      <c r="A242" s="40" t="str">
        <f>IF(I241="","",IF(I241&lt;=0,"",IF(A241=lookup!$A$1,"",lookup!A211)))</f>
        <v/>
      </c>
      <c r="B242" s="54" t="str">
        <f t="shared" si="13"/>
        <v/>
      </c>
      <c r="C242" s="55" t="str">
        <f t="shared" si="16"/>
        <v/>
      </c>
      <c r="D242" s="42" t="str">
        <f>IF(A242="","",lookup!E211)</f>
        <v/>
      </c>
      <c r="E242" s="59"/>
      <c r="F242" s="42" t="str">
        <f>IF(A242="","",lookup!C211)</f>
        <v/>
      </c>
      <c r="G242" s="42" t="str">
        <f t="shared" si="15"/>
        <v/>
      </c>
      <c r="H242" s="42" t="str">
        <f t="shared" si="14"/>
        <v/>
      </c>
      <c r="I242" s="43" t="str">
        <f>IF(A242="","",IF(lookup!G211&lt;0,0,lookup!G211))</f>
        <v/>
      </c>
    </row>
    <row r="243" spans="1:9">
      <c r="A243" s="40" t="str">
        <f>IF(I242="","",IF(I242&lt;=0,"",IF(A242=lookup!$A$1,"",lookup!A212)))</f>
        <v/>
      </c>
      <c r="B243" s="54" t="str">
        <f t="shared" si="13"/>
        <v/>
      </c>
      <c r="C243" s="55" t="str">
        <f t="shared" si="16"/>
        <v/>
      </c>
      <c r="D243" s="42" t="str">
        <f>IF(A243="","",lookup!E212)</f>
        <v/>
      </c>
      <c r="E243" s="59"/>
      <c r="F243" s="42" t="str">
        <f>IF(A243="","",lookup!C212)</f>
        <v/>
      </c>
      <c r="G243" s="42" t="str">
        <f t="shared" si="15"/>
        <v/>
      </c>
      <c r="H243" s="42" t="str">
        <f t="shared" si="14"/>
        <v/>
      </c>
      <c r="I243" s="43" t="str">
        <f>IF(A243="","",IF(lookup!G212&lt;0,0,lookup!G212))</f>
        <v/>
      </c>
    </row>
    <row r="244" spans="1:9">
      <c r="A244" s="40" t="str">
        <f>IF(I243="","",IF(I243&lt;=0,"",IF(A243=lookup!$A$1,"",lookup!A213)))</f>
        <v/>
      </c>
      <c r="B244" s="54" t="str">
        <f t="shared" si="13"/>
        <v/>
      </c>
      <c r="C244" s="55" t="str">
        <f t="shared" si="16"/>
        <v/>
      </c>
      <c r="D244" s="42" t="str">
        <f>IF(A244="","",lookup!E213)</f>
        <v/>
      </c>
      <c r="E244" s="59"/>
      <c r="F244" s="42" t="str">
        <f>IF(A244="","",lookup!C213)</f>
        <v/>
      </c>
      <c r="G244" s="42" t="str">
        <f t="shared" si="15"/>
        <v/>
      </c>
      <c r="H244" s="42" t="str">
        <f t="shared" si="14"/>
        <v/>
      </c>
      <c r="I244" s="43" t="str">
        <f>IF(A244="","",IF(lookup!G213&lt;0,0,lookup!G213))</f>
        <v/>
      </c>
    </row>
    <row r="245" spans="1:9">
      <c r="A245" s="40" t="str">
        <f>IF(I244="","",IF(I244&lt;=0,"",IF(A244=lookup!$A$1,"",lookup!A214)))</f>
        <v/>
      </c>
      <c r="B245" s="54" t="str">
        <f t="shared" si="13"/>
        <v/>
      </c>
      <c r="C245" s="55" t="str">
        <f t="shared" si="16"/>
        <v/>
      </c>
      <c r="D245" s="42" t="str">
        <f>IF(A245="","",lookup!E214)</f>
        <v/>
      </c>
      <c r="E245" s="59"/>
      <c r="F245" s="42" t="str">
        <f>IF(A245="","",lookup!C214)</f>
        <v/>
      </c>
      <c r="G245" s="42" t="str">
        <f t="shared" si="15"/>
        <v/>
      </c>
      <c r="H245" s="42" t="str">
        <f t="shared" si="14"/>
        <v/>
      </c>
      <c r="I245" s="43" t="str">
        <f>IF(A245="","",IF(lookup!G214&lt;0,0,lookup!G214))</f>
        <v/>
      </c>
    </row>
    <row r="246" spans="1:9">
      <c r="A246" s="40" t="str">
        <f>IF(I245="","",IF(I245&lt;=0,"",IF(A245=lookup!$A$1,"",lookup!A215)))</f>
        <v/>
      </c>
      <c r="B246" s="54" t="str">
        <f t="shared" si="13"/>
        <v/>
      </c>
      <c r="C246" s="55" t="str">
        <f t="shared" si="16"/>
        <v/>
      </c>
      <c r="D246" s="42" t="str">
        <f>IF(A246="","",lookup!E215)</f>
        <v/>
      </c>
      <c r="E246" s="59"/>
      <c r="F246" s="42" t="str">
        <f>IF(A246="","",lookup!C215)</f>
        <v/>
      </c>
      <c r="G246" s="42" t="str">
        <f t="shared" si="15"/>
        <v/>
      </c>
      <c r="H246" s="42" t="str">
        <f t="shared" si="14"/>
        <v/>
      </c>
      <c r="I246" s="43" t="str">
        <f>IF(A246="","",IF(lookup!G215&lt;0,0,lookup!G215))</f>
        <v/>
      </c>
    </row>
    <row r="247" spans="1:9">
      <c r="A247" s="40" t="str">
        <f>IF(I246="","",IF(I246&lt;=0,"",IF(A246=lookup!$A$1,"",lookup!A216)))</f>
        <v/>
      </c>
      <c r="B247" s="54" t="str">
        <f t="shared" si="13"/>
        <v/>
      </c>
      <c r="C247" s="55" t="str">
        <f t="shared" si="16"/>
        <v/>
      </c>
      <c r="D247" s="42" t="str">
        <f>IF(A247="","",lookup!E216)</f>
        <v/>
      </c>
      <c r="E247" s="59"/>
      <c r="F247" s="42" t="str">
        <f>IF(A247="","",lookup!C216)</f>
        <v/>
      </c>
      <c r="G247" s="42" t="str">
        <f t="shared" si="15"/>
        <v/>
      </c>
      <c r="H247" s="42" t="str">
        <f t="shared" si="14"/>
        <v/>
      </c>
      <c r="I247" s="43" t="str">
        <f>IF(A247="","",IF(lookup!G216&lt;0,0,lookup!G216))</f>
        <v/>
      </c>
    </row>
    <row r="248" spans="1:9">
      <c r="A248" s="40" t="str">
        <f>IF(I247="","",IF(I247&lt;=0,"",IF(A247=lookup!$A$1,"",lookup!A217)))</f>
        <v/>
      </c>
      <c r="B248" s="54" t="str">
        <f t="shared" si="13"/>
        <v/>
      </c>
      <c r="C248" s="55" t="str">
        <f t="shared" si="16"/>
        <v/>
      </c>
      <c r="D248" s="42" t="str">
        <f>IF(A248="","",lookup!E217)</f>
        <v/>
      </c>
      <c r="E248" s="59"/>
      <c r="F248" s="42" t="str">
        <f>IF(A248="","",lookup!C217)</f>
        <v/>
      </c>
      <c r="G248" s="42" t="str">
        <f t="shared" si="15"/>
        <v/>
      </c>
      <c r="H248" s="42" t="str">
        <f t="shared" si="14"/>
        <v/>
      </c>
      <c r="I248" s="43" t="str">
        <f>IF(A248="","",IF(lookup!G217&lt;0,0,lookup!G217))</f>
        <v/>
      </c>
    </row>
    <row r="249" spans="1:9">
      <c r="A249" s="40" t="str">
        <f>IF(I248="","",IF(I248&lt;=0,"",IF(A248=lookup!$A$1,"",lookup!A218)))</f>
        <v/>
      </c>
      <c r="B249" s="54" t="str">
        <f t="shared" si="13"/>
        <v/>
      </c>
      <c r="C249" s="55" t="str">
        <f t="shared" si="16"/>
        <v/>
      </c>
      <c r="D249" s="42" t="str">
        <f>IF(A249="","",lookup!E218)</f>
        <v/>
      </c>
      <c r="E249" s="59"/>
      <c r="F249" s="42" t="str">
        <f>IF(A249="","",lookup!C218)</f>
        <v/>
      </c>
      <c r="G249" s="42" t="str">
        <f t="shared" si="15"/>
        <v/>
      </c>
      <c r="H249" s="42" t="str">
        <f t="shared" si="14"/>
        <v/>
      </c>
      <c r="I249" s="43" t="str">
        <f>IF(A249="","",IF(lookup!G218&lt;0,0,lookup!G218))</f>
        <v/>
      </c>
    </row>
    <row r="250" spans="1:9" ht="13.5" thickBot="1">
      <c r="A250" s="34" t="str">
        <f>IF(I249="","",IF(I249&lt;=0,"",IF(A249=lookup!$A$1,"",lookup!A219)))</f>
        <v/>
      </c>
      <c r="B250" s="56" t="str">
        <f t="shared" si="13"/>
        <v/>
      </c>
      <c r="C250" s="57" t="str">
        <f t="shared" si="16"/>
        <v/>
      </c>
      <c r="D250" s="37" t="str">
        <f>IF(A250="","",lookup!E219)</f>
        <v/>
      </c>
      <c r="E250" s="60"/>
      <c r="F250" s="37" t="str">
        <f>IF(A250="","",lookup!C219)</f>
        <v/>
      </c>
      <c r="G250" s="37" t="str">
        <f t="shared" si="15"/>
        <v/>
      </c>
      <c r="H250" s="37" t="str">
        <f t="shared" si="14"/>
        <v/>
      </c>
      <c r="I250" s="38" t="str">
        <f>IF(A250="","",IF(lookup!G219&lt;0,0,lookup!G219))</f>
        <v/>
      </c>
    </row>
    <row r="251" spans="1:9">
      <c r="A251" s="30" t="str">
        <f>IF(I250="","",IF(I250&lt;=0,"",IF(A250=lookup!$A$1,"",lookup!A220)))</f>
        <v/>
      </c>
      <c r="B251" s="52" t="str">
        <f t="shared" si="13"/>
        <v/>
      </c>
      <c r="C251" s="53" t="str">
        <f t="shared" si="16"/>
        <v/>
      </c>
      <c r="D251" s="32" t="str">
        <f>IF(A251="","",lookup!E220)</f>
        <v/>
      </c>
      <c r="E251" s="58"/>
      <c r="F251" s="32" t="str">
        <f>IF(A251="","",lookup!C220)</f>
        <v/>
      </c>
      <c r="G251" s="32" t="str">
        <f t="shared" si="15"/>
        <v/>
      </c>
      <c r="H251" s="32" t="str">
        <f t="shared" si="14"/>
        <v/>
      </c>
      <c r="I251" s="33" t="str">
        <f>IF(A251="","",IF(lookup!G220&lt;0,0,lookup!G220))</f>
        <v/>
      </c>
    </row>
    <row r="252" spans="1:9">
      <c r="A252" s="40" t="str">
        <f>IF(I251="","",IF(I251&lt;=0,"",IF(A251=lookup!$A$1,"",lookup!A221)))</f>
        <v/>
      </c>
      <c r="B252" s="54" t="str">
        <f t="shared" si="13"/>
        <v/>
      </c>
      <c r="C252" s="55" t="str">
        <f t="shared" si="16"/>
        <v/>
      </c>
      <c r="D252" s="42" t="str">
        <f>IF(A252="","",lookup!E221)</f>
        <v/>
      </c>
      <c r="E252" s="59"/>
      <c r="F252" s="42" t="str">
        <f>IF(A252="","",lookup!C221)</f>
        <v/>
      </c>
      <c r="G252" s="42" t="str">
        <f t="shared" si="15"/>
        <v/>
      </c>
      <c r="H252" s="42" t="str">
        <f t="shared" si="14"/>
        <v/>
      </c>
      <c r="I252" s="43" t="str">
        <f>IF(A252="","",IF(lookup!G221&lt;0,0,lookup!G221))</f>
        <v/>
      </c>
    </row>
    <row r="253" spans="1:9">
      <c r="A253" s="40" t="str">
        <f>IF(I252="","",IF(I252&lt;=0,"",IF(A252=lookup!$A$1,"",lookup!A222)))</f>
        <v/>
      </c>
      <c r="B253" s="54" t="str">
        <f t="shared" si="13"/>
        <v/>
      </c>
      <c r="C253" s="55" t="str">
        <f t="shared" si="16"/>
        <v/>
      </c>
      <c r="D253" s="42" t="str">
        <f>IF(A253="","",lookup!E222)</f>
        <v/>
      </c>
      <c r="E253" s="59"/>
      <c r="F253" s="42" t="str">
        <f>IF(A253="","",lookup!C222)</f>
        <v/>
      </c>
      <c r="G253" s="42" t="str">
        <f t="shared" si="15"/>
        <v/>
      </c>
      <c r="H253" s="42" t="str">
        <f t="shared" si="14"/>
        <v/>
      </c>
      <c r="I253" s="43" t="str">
        <f>IF(A253="","",IF(lookup!G222&lt;0,0,lookup!G222))</f>
        <v/>
      </c>
    </row>
    <row r="254" spans="1:9">
      <c r="A254" s="40" t="str">
        <f>IF(I253="","",IF(I253&lt;=0,"",IF(A253=lookup!$A$1,"",lookup!A223)))</f>
        <v/>
      </c>
      <c r="B254" s="54" t="str">
        <f t="shared" si="13"/>
        <v/>
      </c>
      <c r="C254" s="55" t="str">
        <f t="shared" si="16"/>
        <v/>
      </c>
      <c r="D254" s="42" t="str">
        <f>IF(A254="","",lookup!E223)</f>
        <v/>
      </c>
      <c r="E254" s="59"/>
      <c r="F254" s="42" t="str">
        <f>IF(A254="","",lookup!C223)</f>
        <v/>
      </c>
      <c r="G254" s="42" t="str">
        <f t="shared" si="15"/>
        <v/>
      </c>
      <c r="H254" s="42" t="str">
        <f t="shared" si="14"/>
        <v/>
      </c>
      <c r="I254" s="43" t="str">
        <f>IF(A254="","",IF(lookup!G223&lt;0,0,lookup!G223))</f>
        <v/>
      </c>
    </row>
    <row r="255" spans="1:9">
      <c r="A255" s="40" t="str">
        <f>IF(I254="","",IF(I254&lt;=0,"",IF(A254=lookup!$A$1,"",lookup!A224)))</f>
        <v/>
      </c>
      <c r="B255" s="54" t="str">
        <f t="shared" si="13"/>
        <v/>
      </c>
      <c r="C255" s="55" t="str">
        <f t="shared" si="16"/>
        <v/>
      </c>
      <c r="D255" s="42" t="str">
        <f>IF(A255="","",lookup!E224)</f>
        <v/>
      </c>
      <c r="E255" s="59"/>
      <c r="F255" s="42" t="str">
        <f>IF(A255="","",lookup!C224)</f>
        <v/>
      </c>
      <c r="G255" s="42" t="str">
        <f t="shared" si="15"/>
        <v/>
      </c>
      <c r="H255" s="42" t="str">
        <f t="shared" si="14"/>
        <v/>
      </c>
      <c r="I255" s="43" t="str">
        <f>IF(A255="","",IF(lookup!G224&lt;0,0,lookup!G224))</f>
        <v/>
      </c>
    </row>
    <row r="256" spans="1:9">
      <c r="A256" s="40" t="str">
        <f>IF(I255="","",IF(I255&lt;=0,"",IF(A255=lookup!$A$1,"",lookup!A225)))</f>
        <v/>
      </c>
      <c r="B256" s="54" t="str">
        <f t="shared" si="13"/>
        <v/>
      </c>
      <c r="C256" s="55" t="str">
        <f t="shared" si="16"/>
        <v/>
      </c>
      <c r="D256" s="42" t="str">
        <f>IF(A256="","",lookup!E225)</f>
        <v/>
      </c>
      <c r="E256" s="59"/>
      <c r="F256" s="42" t="str">
        <f>IF(A256="","",lookup!C225)</f>
        <v/>
      </c>
      <c r="G256" s="42" t="str">
        <f t="shared" si="15"/>
        <v/>
      </c>
      <c r="H256" s="42" t="str">
        <f t="shared" si="14"/>
        <v/>
      </c>
      <c r="I256" s="43" t="str">
        <f>IF(A256="","",IF(lookup!G225&lt;0,0,lookup!G225))</f>
        <v/>
      </c>
    </row>
    <row r="257" spans="1:9">
      <c r="A257" s="40" t="str">
        <f>IF(I256="","",IF(I256&lt;=0,"",IF(A256=lookup!$A$1,"",lookup!A226)))</f>
        <v/>
      </c>
      <c r="B257" s="54" t="str">
        <f t="shared" si="13"/>
        <v/>
      </c>
      <c r="C257" s="55" t="str">
        <f t="shared" si="16"/>
        <v/>
      </c>
      <c r="D257" s="42" t="str">
        <f>IF(A257="","",lookup!E226)</f>
        <v/>
      </c>
      <c r="E257" s="59"/>
      <c r="F257" s="42" t="str">
        <f>IF(A257="","",lookup!C226)</f>
        <v/>
      </c>
      <c r="G257" s="42" t="str">
        <f t="shared" si="15"/>
        <v/>
      </c>
      <c r="H257" s="42" t="str">
        <f t="shared" si="14"/>
        <v/>
      </c>
      <c r="I257" s="43" t="str">
        <f>IF(A257="","",IF(lookup!G226&lt;0,0,lookup!G226))</f>
        <v/>
      </c>
    </row>
    <row r="258" spans="1:9">
      <c r="A258" s="40" t="str">
        <f>IF(I257="","",IF(I257&lt;=0,"",IF(A257=lookup!$A$1,"",lookup!A227)))</f>
        <v/>
      </c>
      <c r="B258" s="54" t="str">
        <f t="shared" si="13"/>
        <v/>
      </c>
      <c r="C258" s="55" t="str">
        <f t="shared" si="16"/>
        <v/>
      </c>
      <c r="D258" s="42" t="str">
        <f>IF(A258="","",lookup!E227)</f>
        <v/>
      </c>
      <c r="E258" s="59"/>
      <c r="F258" s="42" t="str">
        <f>IF(A258="","",lookup!C227)</f>
        <v/>
      </c>
      <c r="G258" s="42" t="str">
        <f t="shared" si="15"/>
        <v/>
      </c>
      <c r="H258" s="42" t="str">
        <f t="shared" si="14"/>
        <v/>
      </c>
      <c r="I258" s="43" t="str">
        <f>IF(A258="","",IF(lookup!G227&lt;0,0,lookup!G227))</f>
        <v/>
      </c>
    </row>
    <row r="259" spans="1:9">
      <c r="A259" s="40" t="str">
        <f>IF(I258="","",IF(I258&lt;=0,"",IF(A258=lookup!$A$1,"",lookup!A228)))</f>
        <v/>
      </c>
      <c r="B259" s="54" t="str">
        <f t="shared" si="13"/>
        <v/>
      </c>
      <c r="C259" s="55" t="str">
        <f t="shared" si="16"/>
        <v/>
      </c>
      <c r="D259" s="42" t="str">
        <f>IF(A259="","",lookup!E228)</f>
        <v/>
      </c>
      <c r="E259" s="59"/>
      <c r="F259" s="42" t="str">
        <f>IF(A259="","",lookup!C228)</f>
        <v/>
      </c>
      <c r="G259" s="42" t="str">
        <f t="shared" si="15"/>
        <v/>
      </c>
      <c r="H259" s="42" t="str">
        <f t="shared" si="14"/>
        <v/>
      </c>
      <c r="I259" s="43" t="str">
        <f>IF(A259="","",IF(lookup!G228&lt;0,0,lookup!G228))</f>
        <v/>
      </c>
    </row>
    <row r="260" spans="1:9">
      <c r="A260" s="40" t="str">
        <f>IF(I259="","",IF(I259&lt;=0,"",IF(A259=lookup!$A$1,"",lookup!A229)))</f>
        <v/>
      </c>
      <c r="B260" s="54" t="str">
        <f t="shared" si="13"/>
        <v/>
      </c>
      <c r="C260" s="55" t="str">
        <f t="shared" si="16"/>
        <v/>
      </c>
      <c r="D260" s="42" t="str">
        <f>IF(A260="","",lookup!E229)</f>
        <v/>
      </c>
      <c r="E260" s="59"/>
      <c r="F260" s="42" t="str">
        <f>IF(A260="","",lookup!C229)</f>
        <v/>
      </c>
      <c r="G260" s="42" t="str">
        <f t="shared" si="15"/>
        <v/>
      </c>
      <c r="H260" s="42" t="str">
        <f t="shared" si="14"/>
        <v/>
      </c>
      <c r="I260" s="43" t="str">
        <f>IF(A260="","",IF(lookup!G229&lt;0,0,lookup!G229))</f>
        <v/>
      </c>
    </row>
    <row r="261" spans="1:9">
      <c r="A261" s="40" t="str">
        <f>IF(I260="","",IF(I260&lt;=0,"",IF(A260=lookup!$A$1,"",lookup!A230)))</f>
        <v/>
      </c>
      <c r="B261" s="54" t="str">
        <f t="shared" si="13"/>
        <v/>
      </c>
      <c r="C261" s="55" t="str">
        <f t="shared" si="16"/>
        <v/>
      </c>
      <c r="D261" s="42" t="str">
        <f>IF(A261="","",lookup!E230)</f>
        <v/>
      </c>
      <c r="E261" s="59"/>
      <c r="F261" s="42" t="str">
        <f>IF(A261="","",lookup!C230)</f>
        <v/>
      </c>
      <c r="G261" s="42" t="str">
        <f t="shared" si="15"/>
        <v/>
      </c>
      <c r="H261" s="42" t="str">
        <f t="shared" si="14"/>
        <v/>
      </c>
      <c r="I261" s="43" t="str">
        <f>IF(A261="","",IF(lookup!G230&lt;0,0,lookup!G230))</f>
        <v/>
      </c>
    </row>
    <row r="262" spans="1:9" ht="13.5" thickBot="1">
      <c r="A262" s="34" t="str">
        <f>IF(I261="","",IF(I261&lt;=0,"",IF(A261=lookup!$A$1,"",lookup!A231)))</f>
        <v/>
      </c>
      <c r="B262" s="56" t="str">
        <f t="shared" si="13"/>
        <v/>
      </c>
      <c r="C262" s="57" t="str">
        <f t="shared" si="16"/>
        <v/>
      </c>
      <c r="D262" s="37" t="str">
        <f>IF(A262="","",lookup!E231)</f>
        <v/>
      </c>
      <c r="E262" s="60"/>
      <c r="F262" s="37" t="str">
        <f>IF(A262="","",lookup!C231)</f>
        <v/>
      </c>
      <c r="G262" s="37" t="str">
        <f t="shared" si="15"/>
        <v/>
      </c>
      <c r="H262" s="37" t="str">
        <f t="shared" si="14"/>
        <v/>
      </c>
      <c r="I262" s="38" t="str">
        <f>IF(A262="","",IF(lookup!G231&lt;0,0,lookup!G231))</f>
        <v/>
      </c>
    </row>
    <row r="263" spans="1:9">
      <c r="A263" s="30" t="str">
        <f>IF(I262="","",IF(I262&lt;=0,"",IF(A262=lookup!$A$1,"",lookup!A232)))</f>
        <v/>
      </c>
      <c r="B263" s="52" t="str">
        <f t="shared" si="13"/>
        <v/>
      </c>
      <c r="C263" s="53" t="str">
        <f t="shared" si="16"/>
        <v/>
      </c>
      <c r="D263" s="32" t="str">
        <f>IF(A263="","",lookup!E232)</f>
        <v/>
      </c>
      <c r="E263" s="58"/>
      <c r="F263" s="32" t="str">
        <f>IF(A263="","",lookup!C232)</f>
        <v/>
      </c>
      <c r="G263" s="32" t="str">
        <f t="shared" si="15"/>
        <v/>
      </c>
      <c r="H263" s="32" t="str">
        <f t="shared" si="14"/>
        <v/>
      </c>
      <c r="I263" s="33" t="str">
        <f>IF(A263="","",IF(lookup!G232&lt;0,0,lookup!G232))</f>
        <v/>
      </c>
    </row>
    <row r="264" spans="1:9">
      <c r="A264" s="40" t="str">
        <f>IF(I263="","",IF(I263&lt;=0,"",IF(A263=lookup!$A$1,"",lookup!A233)))</f>
        <v/>
      </c>
      <c r="B264" s="54" t="str">
        <f t="shared" si="13"/>
        <v/>
      </c>
      <c r="C264" s="55" t="str">
        <f t="shared" si="16"/>
        <v/>
      </c>
      <c r="D264" s="42" t="str">
        <f>IF(A264="","",lookup!E233)</f>
        <v/>
      </c>
      <c r="E264" s="59"/>
      <c r="F264" s="42" t="str">
        <f>IF(A264="","",lookup!C233)</f>
        <v/>
      </c>
      <c r="G264" s="42" t="str">
        <f t="shared" si="15"/>
        <v/>
      </c>
      <c r="H264" s="42" t="str">
        <f t="shared" si="14"/>
        <v/>
      </c>
      <c r="I264" s="43" t="str">
        <f>IF(A264="","",IF(lookup!G233&lt;0,0,lookup!G233))</f>
        <v/>
      </c>
    </row>
    <row r="265" spans="1:9">
      <c r="A265" s="40" t="str">
        <f>IF(I264="","",IF(I264&lt;=0,"",IF(A264=lookup!$A$1,"",lookup!A234)))</f>
        <v/>
      </c>
      <c r="B265" s="54" t="str">
        <f t="shared" si="13"/>
        <v/>
      </c>
      <c r="C265" s="55" t="str">
        <f t="shared" si="16"/>
        <v/>
      </c>
      <c r="D265" s="42" t="str">
        <f>IF(A265="","",lookup!E234)</f>
        <v/>
      </c>
      <c r="E265" s="59"/>
      <c r="F265" s="42" t="str">
        <f>IF(A265="","",lookup!C234)</f>
        <v/>
      </c>
      <c r="G265" s="42" t="str">
        <f t="shared" si="15"/>
        <v/>
      </c>
      <c r="H265" s="42" t="str">
        <f t="shared" si="14"/>
        <v/>
      </c>
      <c r="I265" s="43" t="str">
        <f>IF(A265="","",IF(lookup!G234&lt;0,0,lookup!G234))</f>
        <v/>
      </c>
    </row>
    <row r="266" spans="1:9">
      <c r="A266" s="40" t="str">
        <f>IF(I265="","",IF(I265&lt;=0,"",IF(A265=lookup!$A$1,"",lookup!A235)))</f>
        <v/>
      </c>
      <c r="B266" s="54" t="str">
        <f t="shared" si="13"/>
        <v/>
      </c>
      <c r="C266" s="55" t="str">
        <f t="shared" si="16"/>
        <v/>
      </c>
      <c r="D266" s="42" t="str">
        <f>IF(A266="","",lookup!E235)</f>
        <v/>
      </c>
      <c r="E266" s="59"/>
      <c r="F266" s="42" t="str">
        <f>IF(A266="","",lookup!C235)</f>
        <v/>
      </c>
      <c r="G266" s="42" t="str">
        <f t="shared" si="15"/>
        <v/>
      </c>
      <c r="H266" s="42" t="str">
        <f t="shared" si="14"/>
        <v/>
      </c>
      <c r="I266" s="43" t="str">
        <f>IF(A266="","",IF(lookup!G235&lt;0,0,lookup!G235))</f>
        <v/>
      </c>
    </row>
    <row r="267" spans="1:9">
      <c r="A267" s="40" t="str">
        <f>IF(I266="","",IF(I266&lt;=0,"",IF(A266=lookup!$A$1,"",lookup!A236)))</f>
        <v/>
      </c>
      <c r="B267" s="54" t="str">
        <f t="shared" si="13"/>
        <v/>
      </c>
      <c r="C267" s="55" t="str">
        <f t="shared" si="16"/>
        <v/>
      </c>
      <c r="D267" s="42" t="str">
        <f>IF(A267="","",lookup!E236)</f>
        <v/>
      </c>
      <c r="E267" s="59"/>
      <c r="F267" s="42" t="str">
        <f>IF(A267="","",lookup!C236)</f>
        <v/>
      </c>
      <c r="G267" s="42" t="str">
        <f t="shared" si="15"/>
        <v/>
      </c>
      <c r="H267" s="42" t="str">
        <f t="shared" si="14"/>
        <v/>
      </c>
      <c r="I267" s="43" t="str">
        <f>IF(A267="","",IF(lookup!G236&lt;0,0,lookup!G236))</f>
        <v/>
      </c>
    </row>
    <row r="268" spans="1:9">
      <c r="A268" s="40" t="str">
        <f>IF(I267="","",IF(I267&lt;=0,"",IF(A267=lookup!$A$1,"",lookup!A237)))</f>
        <v/>
      </c>
      <c r="B268" s="54" t="str">
        <f t="shared" si="13"/>
        <v/>
      </c>
      <c r="C268" s="55" t="str">
        <f t="shared" si="16"/>
        <v/>
      </c>
      <c r="D268" s="42" t="str">
        <f>IF(A268="","",lookup!E237)</f>
        <v/>
      </c>
      <c r="E268" s="59"/>
      <c r="F268" s="42" t="str">
        <f>IF(A268="","",lookup!C237)</f>
        <v/>
      </c>
      <c r="G268" s="42" t="str">
        <f t="shared" si="15"/>
        <v/>
      </c>
      <c r="H268" s="42" t="str">
        <f t="shared" si="14"/>
        <v/>
      </c>
      <c r="I268" s="43" t="str">
        <f>IF(A268="","",IF(lookup!G237&lt;0,0,lookup!G237))</f>
        <v/>
      </c>
    </row>
    <row r="269" spans="1:9">
      <c r="A269" s="40" t="str">
        <f>IF(I268="","",IF(I268&lt;=0,"",IF(A268=lookup!$A$1,"",lookup!A238)))</f>
        <v/>
      </c>
      <c r="B269" s="54" t="str">
        <f t="shared" si="13"/>
        <v/>
      </c>
      <c r="C269" s="55" t="str">
        <f t="shared" si="16"/>
        <v/>
      </c>
      <c r="D269" s="42" t="str">
        <f>IF(A269="","",lookup!E238)</f>
        <v/>
      </c>
      <c r="E269" s="59"/>
      <c r="F269" s="42" t="str">
        <f>IF(A269="","",lookup!C238)</f>
        <v/>
      </c>
      <c r="G269" s="42" t="str">
        <f t="shared" si="15"/>
        <v/>
      </c>
      <c r="H269" s="42" t="str">
        <f t="shared" si="14"/>
        <v/>
      </c>
      <c r="I269" s="43" t="str">
        <f>IF(A269="","",IF(lookup!G238&lt;0,0,lookup!G238))</f>
        <v/>
      </c>
    </row>
    <row r="270" spans="1:9">
      <c r="A270" s="40" t="str">
        <f>IF(I269="","",IF(I269&lt;=0,"",IF(A269=lookup!$A$1,"",lookup!A239)))</f>
        <v/>
      </c>
      <c r="B270" s="54" t="str">
        <f t="shared" si="13"/>
        <v/>
      </c>
      <c r="C270" s="55" t="str">
        <f t="shared" si="16"/>
        <v/>
      </c>
      <c r="D270" s="42" t="str">
        <f>IF(A270="","",lookup!E239)</f>
        <v/>
      </c>
      <c r="E270" s="59"/>
      <c r="F270" s="42" t="str">
        <f>IF(A270="","",lookup!C239)</f>
        <v/>
      </c>
      <c r="G270" s="42" t="str">
        <f t="shared" si="15"/>
        <v/>
      </c>
      <c r="H270" s="42" t="str">
        <f t="shared" si="14"/>
        <v/>
      </c>
      <c r="I270" s="43" t="str">
        <f>IF(A270="","",IF(lookup!G239&lt;0,0,lookup!G239))</f>
        <v/>
      </c>
    </row>
    <row r="271" spans="1:9">
      <c r="A271" s="40" t="str">
        <f>IF(I270="","",IF(I270&lt;=0,"",IF(A270=lookup!$A$1,"",lookup!A240)))</f>
        <v/>
      </c>
      <c r="B271" s="54" t="str">
        <f t="shared" si="13"/>
        <v/>
      </c>
      <c r="C271" s="55" t="str">
        <f t="shared" si="16"/>
        <v/>
      </c>
      <c r="D271" s="42" t="str">
        <f>IF(A271="","",lookup!E240)</f>
        <v/>
      </c>
      <c r="E271" s="59"/>
      <c r="F271" s="42" t="str">
        <f>IF(A271="","",lookup!C240)</f>
        <v/>
      </c>
      <c r="G271" s="42" t="str">
        <f t="shared" si="15"/>
        <v/>
      </c>
      <c r="H271" s="42" t="str">
        <f t="shared" si="14"/>
        <v/>
      </c>
      <c r="I271" s="43" t="str">
        <f>IF(A271="","",IF(lookup!G240&lt;0,0,lookup!G240))</f>
        <v/>
      </c>
    </row>
    <row r="272" spans="1:9">
      <c r="A272" s="40" t="str">
        <f>IF(I271="","",IF(I271&lt;=0,"",IF(A271=lookup!$A$1,"",lookup!A241)))</f>
        <v/>
      </c>
      <c r="B272" s="54" t="str">
        <f t="shared" si="13"/>
        <v/>
      </c>
      <c r="C272" s="55" t="str">
        <f t="shared" si="16"/>
        <v/>
      </c>
      <c r="D272" s="42" t="str">
        <f>IF(A272="","",lookup!E241)</f>
        <v/>
      </c>
      <c r="E272" s="59"/>
      <c r="F272" s="42" t="str">
        <f>IF(A272="","",lookup!C241)</f>
        <v/>
      </c>
      <c r="G272" s="42" t="str">
        <f t="shared" si="15"/>
        <v/>
      </c>
      <c r="H272" s="42" t="str">
        <f t="shared" si="14"/>
        <v/>
      </c>
      <c r="I272" s="43" t="str">
        <f>IF(A272="","",IF(lookup!G241&lt;0,0,lookup!G241))</f>
        <v/>
      </c>
    </row>
    <row r="273" spans="1:9">
      <c r="A273" s="40" t="str">
        <f>IF(I272="","",IF(I272&lt;=0,"",IF(A272=lookup!$A$1,"",lookup!A242)))</f>
        <v/>
      </c>
      <c r="B273" s="54" t="str">
        <f t="shared" si="13"/>
        <v/>
      </c>
      <c r="C273" s="55" t="str">
        <f t="shared" si="16"/>
        <v/>
      </c>
      <c r="D273" s="42" t="str">
        <f>IF(A273="","",lookup!E242)</f>
        <v/>
      </c>
      <c r="E273" s="59"/>
      <c r="F273" s="42" t="str">
        <f>IF(A273="","",lookup!C242)</f>
        <v/>
      </c>
      <c r="G273" s="42" t="str">
        <f t="shared" si="15"/>
        <v/>
      </c>
      <c r="H273" s="42" t="str">
        <f t="shared" si="14"/>
        <v/>
      </c>
      <c r="I273" s="43" t="str">
        <f>IF(A273="","",IF(lookup!G242&lt;0,0,lookup!G242))</f>
        <v/>
      </c>
    </row>
    <row r="274" spans="1:9" ht="13.5" thickBot="1">
      <c r="A274" s="34" t="str">
        <f>IF(I273="","",IF(I273&lt;=0,"",IF(A273=lookup!$A$1,"",lookup!A243)))</f>
        <v/>
      </c>
      <c r="B274" s="56" t="str">
        <f t="shared" si="13"/>
        <v/>
      </c>
      <c r="C274" s="57" t="str">
        <f t="shared" si="16"/>
        <v/>
      </c>
      <c r="D274" s="37" t="str">
        <f>IF(A274="","",lookup!E243)</f>
        <v/>
      </c>
      <c r="E274" s="60"/>
      <c r="F274" s="37" t="str">
        <f>IF(A274="","",lookup!C243)</f>
        <v/>
      </c>
      <c r="G274" s="37" t="str">
        <f t="shared" si="15"/>
        <v/>
      </c>
      <c r="H274" s="37" t="str">
        <f t="shared" si="14"/>
        <v/>
      </c>
      <c r="I274" s="38" t="str">
        <f>IF(A274="","",IF(lookup!G243&lt;0,0,lookup!G243))</f>
        <v/>
      </c>
    </row>
    <row r="275" spans="1:9">
      <c r="A275" s="30" t="str">
        <f>IF(I274="","",IF(I274&lt;=0,"",IF(A274=lookup!$A$1,"",lookup!A244)))</f>
        <v/>
      </c>
      <c r="B275" s="52" t="str">
        <f t="shared" si="13"/>
        <v/>
      </c>
      <c r="C275" s="53" t="str">
        <f t="shared" si="16"/>
        <v/>
      </c>
      <c r="D275" s="32" t="str">
        <f>IF(A275="","",lookup!E244)</f>
        <v/>
      </c>
      <c r="E275" s="58"/>
      <c r="F275" s="32" t="str">
        <f>IF(A275="","",lookup!C244)</f>
        <v/>
      </c>
      <c r="G275" s="32" t="str">
        <f t="shared" si="15"/>
        <v/>
      </c>
      <c r="H275" s="32" t="str">
        <f t="shared" si="14"/>
        <v/>
      </c>
      <c r="I275" s="33" t="str">
        <f>IF(A275="","",IF(lookup!G244&lt;0,0,lookup!G244))</f>
        <v/>
      </c>
    </row>
    <row r="276" spans="1:9">
      <c r="A276" s="40" t="str">
        <f>IF(I275="","",IF(I275&lt;=0,"",IF(A275=lookup!$A$1,"",lookup!A245)))</f>
        <v/>
      </c>
      <c r="B276" s="54" t="str">
        <f t="shared" si="13"/>
        <v/>
      </c>
      <c r="C276" s="55" t="str">
        <f t="shared" si="16"/>
        <v/>
      </c>
      <c r="D276" s="42" t="str">
        <f>IF(A276="","",lookup!E245)</f>
        <v/>
      </c>
      <c r="E276" s="59"/>
      <c r="F276" s="42" t="str">
        <f>IF(A276="","",lookup!C245)</f>
        <v/>
      </c>
      <c r="G276" s="42" t="str">
        <f t="shared" si="15"/>
        <v/>
      </c>
      <c r="H276" s="42" t="str">
        <f t="shared" si="14"/>
        <v/>
      </c>
      <c r="I276" s="43" t="str">
        <f>IF(A276="","",IF(lookup!G245&lt;0,0,lookup!G245))</f>
        <v/>
      </c>
    </row>
    <row r="277" spans="1:9">
      <c r="A277" s="40" t="str">
        <f>IF(I276="","",IF(I276&lt;=0,"",IF(A276=lookup!$A$1,"",lookup!A246)))</f>
        <v/>
      </c>
      <c r="B277" s="54" t="str">
        <f t="shared" si="13"/>
        <v/>
      </c>
      <c r="C277" s="55" t="str">
        <f t="shared" si="16"/>
        <v/>
      </c>
      <c r="D277" s="42" t="str">
        <f>IF(A277="","",lookup!E246)</f>
        <v/>
      </c>
      <c r="E277" s="59"/>
      <c r="F277" s="42" t="str">
        <f>IF(A277="","",lookup!C246)</f>
        <v/>
      </c>
      <c r="G277" s="42" t="str">
        <f t="shared" si="15"/>
        <v/>
      </c>
      <c r="H277" s="42" t="str">
        <f t="shared" si="14"/>
        <v/>
      </c>
      <c r="I277" s="43" t="str">
        <f>IF(A277="","",IF(lookup!G246&lt;0,0,lookup!G246))</f>
        <v/>
      </c>
    </row>
    <row r="278" spans="1:9">
      <c r="A278" s="40" t="str">
        <f>IF(I277="","",IF(I277&lt;=0,"",IF(A277=lookup!$A$1,"",lookup!A247)))</f>
        <v/>
      </c>
      <c r="B278" s="54" t="str">
        <f t="shared" si="13"/>
        <v/>
      </c>
      <c r="C278" s="55" t="str">
        <f t="shared" si="16"/>
        <v/>
      </c>
      <c r="D278" s="42" t="str">
        <f>IF(A278="","",lookup!E247)</f>
        <v/>
      </c>
      <c r="E278" s="59"/>
      <c r="F278" s="42" t="str">
        <f>IF(A278="","",lookup!C247)</f>
        <v/>
      </c>
      <c r="G278" s="42" t="str">
        <f t="shared" si="15"/>
        <v/>
      </c>
      <c r="H278" s="42" t="str">
        <f t="shared" si="14"/>
        <v/>
      </c>
      <c r="I278" s="43" t="str">
        <f>IF(A278="","",IF(lookup!G247&lt;0,0,lookup!G247))</f>
        <v/>
      </c>
    </row>
    <row r="279" spans="1:9">
      <c r="A279" s="40" t="str">
        <f>IF(I278="","",IF(I278&lt;=0,"",IF(A278=lookup!$A$1,"",lookup!A248)))</f>
        <v/>
      </c>
      <c r="B279" s="54" t="str">
        <f t="shared" si="13"/>
        <v/>
      </c>
      <c r="C279" s="55" t="str">
        <f t="shared" si="16"/>
        <v/>
      </c>
      <c r="D279" s="42" t="str">
        <f>IF(A279="","",lookup!E248)</f>
        <v/>
      </c>
      <c r="E279" s="59"/>
      <c r="F279" s="42" t="str">
        <f>IF(A279="","",lookup!C248)</f>
        <v/>
      </c>
      <c r="G279" s="42" t="str">
        <f t="shared" si="15"/>
        <v/>
      </c>
      <c r="H279" s="42" t="str">
        <f t="shared" si="14"/>
        <v/>
      </c>
      <c r="I279" s="43" t="str">
        <f>IF(A279="","",IF(lookup!G248&lt;0,0,lookup!G248))</f>
        <v/>
      </c>
    </row>
    <row r="280" spans="1:9">
      <c r="A280" s="40" t="str">
        <f>IF(I279="","",IF(I279&lt;=0,"",IF(A279=lookup!$A$1,"",lookup!A249)))</f>
        <v/>
      </c>
      <c r="B280" s="54" t="str">
        <f t="shared" si="13"/>
        <v/>
      </c>
      <c r="C280" s="55" t="str">
        <f t="shared" si="16"/>
        <v/>
      </c>
      <c r="D280" s="42" t="str">
        <f>IF(A280="","",lookup!E249)</f>
        <v/>
      </c>
      <c r="E280" s="59"/>
      <c r="F280" s="42" t="str">
        <f>IF(A280="","",lookup!C249)</f>
        <v/>
      </c>
      <c r="G280" s="42" t="str">
        <f t="shared" si="15"/>
        <v/>
      </c>
      <c r="H280" s="42" t="str">
        <f t="shared" si="14"/>
        <v/>
      </c>
      <c r="I280" s="43" t="str">
        <f>IF(A280="","",IF(lookup!G249&lt;0,0,lookup!G249))</f>
        <v/>
      </c>
    </row>
    <row r="281" spans="1:9">
      <c r="A281" s="40" t="str">
        <f>IF(I280="","",IF(I280&lt;=0,"",IF(A280=lookup!$A$1,"",lookup!A250)))</f>
        <v/>
      </c>
      <c r="B281" s="54" t="str">
        <f t="shared" si="13"/>
        <v/>
      </c>
      <c r="C281" s="55" t="str">
        <f t="shared" si="16"/>
        <v/>
      </c>
      <c r="D281" s="42" t="str">
        <f>IF(A281="","",lookup!E250)</f>
        <v/>
      </c>
      <c r="E281" s="59"/>
      <c r="F281" s="42" t="str">
        <f>IF(A281="","",lookup!C250)</f>
        <v/>
      </c>
      <c r="G281" s="42" t="str">
        <f t="shared" si="15"/>
        <v/>
      </c>
      <c r="H281" s="42" t="str">
        <f t="shared" si="14"/>
        <v/>
      </c>
      <c r="I281" s="43" t="str">
        <f>IF(A281="","",IF(lookup!G250&lt;0,0,lookup!G250))</f>
        <v/>
      </c>
    </row>
    <row r="282" spans="1:9">
      <c r="A282" s="40" t="str">
        <f>IF(I281="","",IF(I281&lt;=0,"",IF(A281=lookup!$A$1,"",lookup!A251)))</f>
        <v/>
      </c>
      <c r="B282" s="54" t="str">
        <f t="shared" si="13"/>
        <v/>
      </c>
      <c r="C282" s="55" t="str">
        <f t="shared" si="16"/>
        <v/>
      </c>
      <c r="D282" s="42" t="str">
        <f>IF(A282="","",lookup!E251)</f>
        <v/>
      </c>
      <c r="E282" s="59"/>
      <c r="F282" s="42" t="str">
        <f>IF(A282="","",lookup!C251)</f>
        <v/>
      </c>
      <c r="G282" s="42" t="str">
        <f t="shared" si="15"/>
        <v/>
      </c>
      <c r="H282" s="42" t="str">
        <f t="shared" si="14"/>
        <v/>
      </c>
      <c r="I282" s="43" t="str">
        <f>IF(A282="","",IF(lookup!G251&lt;0,0,lookup!G251))</f>
        <v/>
      </c>
    </row>
    <row r="283" spans="1:9">
      <c r="A283" s="40" t="str">
        <f>IF(I282="","",IF(I282&lt;=0,"",IF(A282=lookup!$A$1,"",lookup!A252)))</f>
        <v/>
      </c>
      <c r="B283" s="54" t="str">
        <f t="shared" si="13"/>
        <v/>
      </c>
      <c r="C283" s="55" t="str">
        <f t="shared" si="16"/>
        <v/>
      </c>
      <c r="D283" s="42" t="str">
        <f>IF(A283="","",lookup!E252)</f>
        <v/>
      </c>
      <c r="E283" s="59"/>
      <c r="F283" s="42" t="str">
        <f>IF(A283="","",lookup!C252)</f>
        <v/>
      </c>
      <c r="G283" s="42" t="str">
        <f t="shared" si="15"/>
        <v/>
      </c>
      <c r="H283" s="42" t="str">
        <f t="shared" si="14"/>
        <v/>
      </c>
      <c r="I283" s="43" t="str">
        <f>IF(A283="","",IF(lookup!G252&lt;0,0,lookup!G252))</f>
        <v/>
      </c>
    </row>
    <row r="284" spans="1:9">
      <c r="A284" s="40" t="str">
        <f>IF(I283="","",IF(I283&lt;=0,"",IF(A283=lookup!$A$1,"",lookup!A253)))</f>
        <v/>
      </c>
      <c r="B284" s="54" t="str">
        <f t="shared" si="13"/>
        <v/>
      </c>
      <c r="C284" s="55" t="str">
        <f t="shared" si="16"/>
        <v/>
      </c>
      <c r="D284" s="42" t="str">
        <f>IF(A284="","",lookup!E253)</f>
        <v/>
      </c>
      <c r="E284" s="59"/>
      <c r="F284" s="42" t="str">
        <f>IF(A284="","",lookup!C253)</f>
        <v/>
      </c>
      <c r="G284" s="42" t="str">
        <f t="shared" si="15"/>
        <v/>
      </c>
      <c r="H284" s="42" t="str">
        <f t="shared" si="14"/>
        <v/>
      </c>
      <c r="I284" s="43" t="str">
        <f>IF(A284="","",IF(lookup!G253&lt;0,0,lookup!G253))</f>
        <v/>
      </c>
    </row>
    <row r="285" spans="1:9">
      <c r="A285" s="40" t="str">
        <f>IF(I284="","",IF(I284&lt;=0,"",IF(A284=lookup!$A$1,"",lookup!A254)))</f>
        <v/>
      </c>
      <c r="B285" s="54" t="str">
        <f t="shared" si="13"/>
        <v/>
      </c>
      <c r="C285" s="55" t="str">
        <f t="shared" si="16"/>
        <v/>
      </c>
      <c r="D285" s="42" t="str">
        <f>IF(A285="","",lookup!E254)</f>
        <v/>
      </c>
      <c r="E285" s="59"/>
      <c r="F285" s="42" t="str">
        <f>IF(A285="","",lookup!C254)</f>
        <v/>
      </c>
      <c r="G285" s="42" t="str">
        <f t="shared" si="15"/>
        <v/>
      </c>
      <c r="H285" s="42" t="str">
        <f t="shared" si="14"/>
        <v/>
      </c>
      <c r="I285" s="43" t="str">
        <f>IF(A285="","",IF(lookup!G254&lt;0,0,lookup!G254))</f>
        <v/>
      </c>
    </row>
    <row r="286" spans="1:9" ht="13.5" thickBot="1">
      <c r="A286" s="34" t="str">
        <f>IF(I285="","",IF(I285&lt;=0,"",IF(A285=lookup!$A$1,"",lookup!A255)))</f>
        <v/>
      </c>
      <c r="B286" s="56" t="str">
        <f t="shared" si="13"/>
        <v/>
      </c>
      <c r="C286" s="57" t="str">
        <f t="shared" si="16"/>
        <v/>
      </c>
      <c r="D286" s="37" t="str">
        <f>IF(A286="","",lookup!E255)</f>
        <v/>
      </c>
      <c r="E286" s="60"/>
      <c r="F286" s="37" t="str">
        <f>IF(A286="","",lookup!C255)</f>
        <v/>
      </c>
      <c r="G286" s="37" t="str">
        <f t="shared" si="15"/>
        <v/>
      </c>
      <c r="H286" s="37" t="str">
        <f t="shared" si="14"/>
        <v/>
      </c>
      <c r="I286" s="38" t="str">
        <f>IF(A286="","",IF(lookup!G255&lt;0,0,lookup!G255))</f>
        <v/>
      </c>
    </row>
    <row r="287" spans="1:9">
      <c r="A287" s="30" t="str">
        <f>IF(I286="","",IF(I286&lt;=0,"",IF(A286=lookup!$A$1,"",lookup!A256)))</f>
        <v/>
      </c>
      <c r="B287" s="52" t="str">
        <f t="shared" si="13"/>
        <v/>
      </c>
      <c r="C287" s="53" t="str">
        <f t="shared" si="16"/>
        <v/>
      </c>
      <c r="D287" s="32" t="str">
        <f>IF(A287="","",lookup!E256)</f>
        <v/>
      </c>
      <c r="E287" s="58"/>
      <c r="F287" s="32" t="str">
        <f>IF(A287="","",lookup!C256)</f>
        <v/>
      </c>
      <c r="G287" s="32" t="str">
        <f t="shared" si="15"/>
        <v/>
      </c>
      <c r="H287" s="32" t="str">
        <f t="shared" si="14"/>
        <v/>
      </c>
      <c r="I287" s="33" t="str">
        <f>IF(A287="","",IF(lookup!G256&lt;0,0,lookup!G256))</f>
        <v/>
      </c>
    </row>
    <row r="288" spans="1:9">
      <c r="A288" s="40" t="str">
        <f>IF(I287="","",IF(I287&lt;=0,"",IF(A287=lookup!$A$1,"",lookup!A257)))</f>
        <v/>
      </c>
      <c r="B288" s="54" t="str">
        <f t="shared" si="13"/>
        <v/>
      </c>
      <c r="C288" s="55" t="str">
        <f t="shared" si="16"/>
        <v/>
      </c>
      <c r="D288" s="42" t="str">
        <f>IF(A288="","",lookup!E257)</f>
        <v/>
      </c>
      <c r="E288" s="59"/>
      <c r="F288" s="42" t="str">
        <f>IF(A288="","",lookup!C257)</f>
        <v/>
      </c>
      <c r="G288" s="42" t="str">
        <f t="shared" si="15"/>
        <v/>
      </c>
      <c r="H288" s="42" t="str">
        <f t="shared" si="14"/>
        <v/>
      </c>
      <c r="I288" s="43" t="str">
        <f>IF(A288="","",IF(lookup!G257&lt;0,0,lookup!G257))</f>
        <v/>
      </c>
    </row>
    <row r="289" spans="1:9">
      <c r="A289" s="40" t="str">
        <f>IF(I288="","",IF(I288&lt;=0,"",IF(A288=lookup!$A$1,"",lookup!A258)))</f>
        <v/>
      </c>
      <c r="B289" s="54" t="str">
        <f t="shared" si="13"/>
        <v/>
      </c>
      <c r="C289" s="55" t="str">
        <f t="shared" si="16"/>
        <v/>
      </c>
      <c r="D289" s="42" t="str">
        <f>IF(A289="","",lookup!E258)</f>
        <v/>
      </c>
      <c r="E289" s="59"/>
      <c r="F289" s="42" t="str">
        <f>IF(A289="","",lookup!C258)</f>
        <v/>
      </c>
      <c r="G289" s="42" t="str">
        <f t="shared" si="15"/>
        <v/>
      </c>
      <c r="H289" s="42" t="str">
        <f t="shared" si="14"/>
        <v/>
      </c>
      <c r="I289" s="43" t="str">
        <f>IF(A289="","",IF(lookup!G258&lt;0,0,lookup!G258))</f>
        <v/>
      </c>
    </row>
    <row r="290" spans="1:9">
      <c r="A290" s="40" t="str">
        <f>IF(I289="","",IF(I289&lt;=0,"",IF(A289=lookup!$A$1,"",lookup!A259)))</f>
        <v/>
      </c>
      <c r="B290" s="54" t="str">
        <f t="shared" si="13"/>
        <v/>
      </c>
      <c r="C290" s="55" t="str">
        <f t="shared" si="16"/>
        <v/>
      </c>
      <c r="D290" s="42" t="str">
        <f>IF(A290="","",lookup!E259)</f>
        <v/>
      </c>
      <c r="E290" s="59"/>
      <c r="F290" s="42" t="str">
        <f>IF(A290="","",lookup!C259)</f>
        <v/>
      </c>
      <c r="G290" s="42" t="str">
        <f t="shared" si="15"/>
        <v/>
      </c>
      <c r="H290" s="42" t="str">
        <f t="shared" si="14"/>
        <v/>
      </c>
      <c r="I290" s="43" t="str">
        <f>IF(A290="","",IF(lookup!G259&lt;0,0,lookup!G259))</f>
        <v/>
      </c>
    </row>
    <row r="291" spans="1:9">
      <c r="A291" s="40" t="str">
        <f>IF(I290="","",IF(I290&lt;=0,"",IF(A290=lookup!$A$1,"",lookup!A260)))</f>
        <v/>
      </c>
      <c r="B291" s="54" t="str">
        <f t="shared" ref="B291:B354" si="17">IF(A291="","",DATE(YEAR($C$6),MONTH($C$6)+(A291-1),DAY($C$6)))</f>
        <v/>
      </c>
      <c r="C291" s="55" t="str">
        <f t="shared" si="16"/>
        <v/>
      </c>
      <c r="D291" s="42" t="str">
        <f>IF(A291="","",lookup!E260)</f>
        <v/>
      </c>
      <c r="E291" s="59"/>
      <c r="F291" s="42" t="str">
        <f>IF(A291="","",lookup!C260)</f>
        <v/>
      </c>
      <c r="G291" s="42" t="str">
        <f t="shared" si="15"/>
        <v/>
      </c>
      <c r="H291" s="42" t="str">
        <f t="shared" ref="H291:H354" si="18">IF(A291="","",IF(ISBLANK(E291),D291-F291,E291-F291))</f>
        <v/>
      </c>
      <c r="I291" s="43" t="str">
        <f>IF(A291="","",IF(lookup!G260&lt;0,0,lookup!G260))</f>
        <v/>
      </c>
    </row>
    <row r="292" spans="1:9">
      <c r="A292" s="40" t="str">
        <f>IF(I291="","",IF(I291&lt;=0,"",IF(A291=lookup!$A$1,"",lookup!A261)))</f>
        <v/>
      </c>
      <c r="B292" s="54" t="str">
        <f t="shared" si="17"/>
        <v/>
      </c>
      <c r="C292" s="55" t="str">
        <f t="shared" si="16"/>
        <v/>
      </c>
      <c r="D292" s="42" t="str">
        <f>IF(A292="","",lookup!E261)</f>
        <v/>
      </c>
      <c r="E292" s="59"/>
      <c r="F292" s="42" t="str">
        <f>IF(A292="","",lookup!C261)</f>
        <v/>
      </c>
      <c r="G292" s="42" t="str">
        <f t="shared" ref="G292:G355" si="19">IF(A292="","",G291+F292)</f>
        <v/>
      </c>
      <c r="H292" s="42" t="str">
        <f t="shared" si="18"/>
        <v/>
      </c>
      <c r="I292" s="43" t="str">
        <f>IF(A292="","",IF(lookup!G261&lt;0,0,lookup!G261))</f>
        <v/>
      </c>
    </row>
    <row r="293" spans="1:9">
      <c r="A293" s="40" t="str">
        <f>IF(I292="","",IF(I292&lt;=0,"",IF(A292=lookup!$A$1,"",lookup!A262)))</f>
        <v/>
      </c>
      <c r="B293" s="54" t="str">
        <f t="shared" si="17"/>
        <v/>
      </c>
      <c r="C293" s="55" t="str">
        <f t="shared" si="16"/>
        <v/>
      </c>
      <c r="D293" s="42" t="str">
        <f>IF(A293="","",lookup!E262)</f>
        <v/>
      </c>
      <c r="E293" s="59"/>
      <c r="F293" s="42" t="str">
        <f>IF(A293="","",lookup!C262)</f>
        <v/>
      </c>
      <c r="G293" s="42" t="str">
        <f t="shared" si="19"/>
        <v/>
      </c>
      <c r="H293" s="42" t="str">
        <f t="shared" si="18"/>
        <v/>
      </c>
      <c r="I293" s="43" t="str">
        <f>IF(A293="","",IF(lookup!G262&lt;0,0,lookup!G262))</f>
        <v/>
      </c>
    </row>
    <row r="294" spans="1:9">
      <c r="A294" s="40" t="str">
        <f>IF(I293="","",IF(I293&lt;=0,"",IF(A293=lookup!$A$1,"",lookup!A263)))</f>
        <v/>
      </c>
      <c r="B294" s="54" t="str">
        <f t="shared" si="17"/>
        <v/>
      </c>
      <c r="C294" s="55" t="str">
        <f t="shared" si="16"/>
        <v/>
      </c>
      <c r="D294" s="42" t="str">
        <f>IF(A294="","",lookup!E263)</f>
        <v/>
      </c>
      <c r="E294" s="59"/>
      <c r="F294" s="42" t="str">
        <f>IF(A294="","",lookup!C263)</f>
        <v/>
      </c>
      <c r="G294" s="42" t="str">
        <f t="shared" si="19"/>
        <v/>
      </c>
      <c r="H294" s="42" t="str">
        <f t="shared" si="18"/>
        <v/>
      </c>
      <c r="I294" s="43" t="str">
        <f>IF(A294="","",IF(lookup!G263&lt;0,0,lookup!G263))</f>
        <v/>
      </c>
    </row>
    <row r="295" spans="1:9">
      <c r="A295" s="40" t="str">
        <f>IF(I294="","",IF(I294&lt;=0,"",IF(A294=lookup!$A$1,"",lookup!A264)))</f>
        <v/>
      </c>
      <c r="B295" s="54" t="str">
        <f t="shared" si="17"/>
        <v/>
      </c>
      <c r="C295" s="55" t="str">
        <f t="shared" si="16"/>
        <v/>
      </c>
      <c r="D295" s="42" t="str">
        <f>IF(A295="","",lookup!E264)</f>
        <v/>
      </c>
      <c r="E295" s="59"/>
      <c r="F295" s="42" t="str">
        <f>IF(A295="","",lookup!C264)</f>
        <v/>
      </c>
      <c r="G295" s="42" t="str">
        <f t="shared" si="19"/>
        <v/>
      </c>
      <c r="H295" s="42" t="str">
        <f t="shared" si="18"/>
        <v/>
      </c>
      <c r="I295" s="43" t="str">
        <f>IF(A295="","",IF(lookup!G264&lt;0,0,lookup!G264))</f>
        <v/>
      </c>
    </row>
    <row r="296" spans="1:9">
      <c r="A296" s="40" t="str">
        <f>IF(I295="","",IF(I295&lt;=0,"",IF(A295=lookup!$A$1,"",lookup!A265)))</f>
        <v/>
      </c>
      <c r="B296" s="54" t="str">
        <f t="shared" si="17"/>
        <v/>
      </c>
      <c r="C296" s="55" t="str">
        <f t="shared" si="16"/>
        <v/>
      </c>
      <c r="D296" s="42" t="str">
        <f>IF(A296="","",lookup!E265)</f>
        <v/>
      </c>
      <c r="E296" s="59"/>
      <c r="F296" s="42" t="str">
        <f>IF(A296="","",lookup!C265)</f>
        <v/>
      </c>
      <c r="G296" s="42" t="str">
        <f t="shared" si="19"/>
        <v/>
      </c>
      <c r="H296" s="42" t="str">
        <f t="shared" si="18"/>
        <v/>
      </c>
      <c r="I296" s="43" t="str">
        <f>IF(A296="","",IF(lookup!G265&lt;0,0,lookup!G265))</f>
        <v/>
      </c>
    </row>
    <row r="297" spans="1:9">
      <c r="A297" s="40" t="str">
        <f>IF(I296="","",IF(I296&lt;=0,"",IF(A296=lookup!$A$1,"",lookup!A266)))</f>
        <v/>
      </c>
      <c r="B297" s="54" t="str">
        <f t="shared" si="17"/>
        <v/>
      </c>
      <c r="C297" s="55" t="str">
        <f t="shared" si="16"/>
        <v/>
      </c>
      <c r="D297" s="42" t="str">
        <f>IF(A297="","",lookup!E266)</f>
        <v/>
      </c>
      <c r="E297" s="59"/>
      <c r="F297" s="42" t="str">
        <f>IF(A297="","",lookup!C266)</f>
        <v/>
      </c>
      <c r="G297" s="42" t="str">
        <f t="shared" si="19"/>
        <v/>
      </c>
      <c r="H297" s="42" t="str">
        <f t="shared" si="18"/>
        <v/>
      </c>
      <c r="I297" s="43" t="str">
        <f>IF(A297="","",IF(lookup!G266&lt;0,0,lookup!G266))</f>
        <v/>
      </c>
    </row>
    <row r="298" spans="1:9" ht="13.5" thickBot="1">
      <c r="A298" s="34" t="str">
        <f>IF(I297="","",IF(I297&lt;=0,"",IF(A297=lookup!$A$1,"",lookup!A267)))</f>
        <v/>
      </c>
      <c r="B298" s="56" t="str">
        <f t="shared" si="17"/>
        <v/>
      </c>
      <c r="C298" s="57" t="str">
        <f t="shared" si="16"/>
        <v/>
      </c>
      <c r="D298" s="37" t="str">
        <f>IF(A298="","",lookup!E267)</f>
        <v/>
      </c>
      <c r="E298" s="60"/>
      <c r="F298" s="37" t="str">
        <f>IF(A298="","",lookup!C267)</f>
        <v/>
      </c>
      <c r="G298" s="37" t="str">
        <f t="shared" si="19"/>
        <v/>
      </c>
      <c r="H298" s="37" t="str">
        <f t="shared" si="18"/>
        <v/>
      </c>
      <c r="I298" s="38" t="str">
        <f>IF(A298="","",IF(lookup!G267&lt;0,0,lookup!G267))</f>
        <v/>
      </c>
    </row>
    <row r="299" spans="1:9">
      <c r="A299" s="30" t="str">
        <f>IF(I298="","",IF(I298&lt;=0,"",IF(A298=lookup!$A$1,"",lookup!A268)))</f>
        <v/>
      </c>
      <c r="B299" s="52" t="str">
        <f t="shared" si="17"/>
        <v/>
      </c>
      <c r="C299" s="53" t="str">
        <f t="shared" si="16"/>
        <v/>
      </c>
      <c r="D299" s="32" t="str">
        <f>IF(A299="","",lookup!E268)</f>
        <v/>
      </c>
      <c r="E299" s="58"/>
      <c r="F299" s="32" t="str">
        <f>IF(A299="","",lookup!C268)</f>
        <v/>
      </c>
      <c r="G299" s="32" t="str">
        <f t="shared" si="19"/>
        <v/>
      </c>
      <c r="H299" s="32" t="str">
        <f t="shared" si="18"/>
        <v/>
      </c>
      <c r="I299" s="33" t="str">
        <f>IF(A299="","",IF(lookup!G268&lt;0,0,lookup!G268))</f>
        <v/>
      </c>
    </row>
    <row r="300" spans="1:9">
      <c r="A300" s="40" t="str">
        <f>IF(I299="","",IF(I299&lt;=0,"",IF(A299=lookup!$A$1,"",lookup!A269)))</f>
        <v/>
      </c>
      <c r="B300" s="54" t="str">
        <f t="shared" si="17"/>
        <v/>
      </c>
      <c r="C300" s="55" t="str">
        <f t="shared" si="16"/>
        <v/>
      </c>
      <c r="D300" s="42" t="str">
        <f>IF(A300="","",lookup!E269)</f>
        <v/>
      </c>
      <c r="E300" s="59"/>
      <c r="F300" s="42" t="str">
        <f>IF(A300="","",lookup!C269)</f>
        <v/>
      </c>
      <c r="G300" s="42" t="str">
        <f t="shared" si="19"/>
        <v/>
      </c>
      <c r="H300" s="42" t="str">
        <f t="shared" si="18"/>
        <v/>
      </c>
      <c r="I300" s="43" t="str">
        <f>IF(A300="","",IF(lookup!G269&lt;0,0,lookup!G269))</f>
        <v/>
      </c>
    </row>
    <row r="301" spans="1:9">
      <c r="A301" s="40" t="str">
        <f>IF(I300="","",IF(I300&lt;=0,"",IF(A300=lookup!$A$1,"",lookup!A270)))</f>
        <v/>
      </c>
      <c r="B301" s="54" t="str">
        <f t="shared" si="17"/>
        <v/>
      </c>
      <c r="C301" s="55" t="str">
        <f t="shared" si="16"/>
        <v/>
      </c>
      <c r="D301" s="42" t="str">
        <f>IF(A301="","",lookup!E270)</f>
        <v/>
      </c>
      <c r="E301" s="59"/>
      <c r="F301" s="42" t="str">
        <f>IF(A301="","",lookup!C270)</f>
        <v/>
      </c>
      <c r="G301" s="42" t="str">
        <f t="shared" si="19"/>
        <v/>
      </c>
      <c r="H301" s="42" t="str">
        <f t="shared" si="18"/>
        <v/>
      </c>
      <c r="I301" s="43" t="str">
        <f>IF(A301="","",IF(lookup!G270&lt;0,0,lookup!G270))</f>
        <v/>
      </c>
    </row>
    <row r="302" spans="1:9">
      <c r="A302" s="40" t="str">
        <f>IF(I301="","",IF(I301&lt;=0,"",IF(A301=lookup!$A$1,"",lookup!A271)))</f>
        <v/>
      </c>
      <c r="B302" s="54" t="str">
        <f t="shared" si="17"/>
        <v/>
      </c>
      <c r="C302" s="55" t="str">
        <f t="shared" si="16"/>
        <v/>
      </c>
      <c r="D302" s="42" t="str">
        <f>IF(A302="","",lookup!E271)</f>
        <v/>
      </c>
      <c r="E302" s="59"/>
      <c r="F302" s="42" t="str">
        <f>IF(A302="","",lookup!C271)</f>
        <v/>
      </c>
      <c r="G302" s="42" t="str">
        <f t="shared" si="19"/>
        <v/>
      </c>
      <c r="H302" s="42" t="str">
        <f t="shared" si="18"/>
        <v/>
      </c>
      <c r="I302" s="43" t="str">
        <f>IF(A302="","",IF(lookup!G271&lt;0,0,lookup!G271))</f>
        <v/>
      </c>
    </row>
    <row r="303" spans="1:9">
      <c r="A303" s="40" t="str">
        <f>IF(I302="","",IF(I302&lt;=0,"",IF(A302=lookup!$A$1,"",lookup!A272)))</f>
        <v/>
      </c>
      <c r="B303" s="54" t="str">
        <f t="shared" si="17"/>
        <v/>
      </c>
      <c r="C303" s="55" t="str">
        <f t="shared" ref="C303:C366" si="20">IF(A303="","",C302)</f>
        <v/>
      </c>
      <c r="D303" s="42" t="str">
        <f>IF(A303="","",lookup!E272)</f>
        <v/>
      </c>
      <c r="E303" s="59"/>
      <c r="F303" s="42" t="str">
        <f>IF(A303="","",lookup!C272)</f>
        <v/>
      </c>
      <c r="G303" s="42" t="str">
        <f t="shared" si="19"/>
        <v/>
      </c>
      <c r="H303" s="42" t="str">
        <f t="shared" si="18"/>
        <v/>
      </c>
      <c r="I303" s="43" t="str">
        <f>IF(A303="","",IF(lookup!G272&lt;0,0,lookup!G272))</f>
        <v/>
      </c>
    </row>
    <row r="304" spans="1:9">
      <c r="A304" s="40" t="str">
        <f>IF(I303="","",IF(I303&lt;=0,"",IF(A303=lookup!$A$1,"",lookup!A273)))</f>
        <v/>
      </c>
      <c r="B304" s="54" t="str">
        <f t="shared" si="17"/>
        <v/>
      </c>
      <c r="C304" s="55" t="str">
        <f t="shared" si="20"/>
        <v/>
      </c>
      <c r="D304" s="42" t="str">
        <f>IF(A304="","",lookup!E273)</f>
        <v/>
      </c>
      <c r="E304" s="59"/>
      <c r="F304" s="42" t="str">
        <f>IF(A304="","",lookup!C273)</f>
        <v/>
      </c>
      <c r="G304" s="42" t="str">
        <f t="shared" si="19"/>
        <v/>
      </c>
      <c r="H304" s="42" t="str">
        <f t="shared" si="18"/>
        <v/>
      </c>
      <c r="I304" s="43" t="str">
        <f>IF(A304="","",IF(lookup!G273&lt;0,0,lookup!G273))</f>
        <v/>
      </c>
    </row>
    <row r="305" spans="1:9">
      <c r="A305" s="40" t="str">
        <f>IF(I304="","",IF(I304&lt;=0,"",IF(A304=lookup!$A$1,"",lookup!A274)))</f>
        <v/>
      </c>
      <c r="B305" s="54" t="str">
        <f t="shared" si="17"/>
        <v/>
      </c>
      <c r="C305" s="55" t="str">
        <f t="shared" si="20"/>
        <v/>
      </c>
      <c r="D305" s="42" t="str">
        <f>IF(A305="","",lookup!E274)</f>
        <v/>
      </c>
      <c r="E305" s="59"/>
      <c r="F305" s="42" t="str">
        <f>IF(A305="","",lookup!C274)</f>
        <v/>
      </c>
      <c r="G305" s="42" t="str">
        <f t="shared" si="19"/>
        <v/>
      </c>
      <c r="H305" s="42" t="str">
        <f t="shared" si="18"/>
        <v/>
      </c>
      <c r="I305" s="43" t="str">
        <f>IF(A305="","",IF(lookup!G274&lt;0,0,lookup!G274))</f>
        <v/>
      </c>
    </row>
    <row r="306" spans="1:9">
      <c r="A306" s="40" t="str">
        <f>IF(I305="","",IF(I305&lt;=0,"",IF(A305=lookup!$A$1,"",lookup!A275)))</f>
        <v/>
      </c>
      <c r="B306" s="54" t="str">
        <f t="shared" si="17"/>
        <v/>
      </c>
      <c r="C306" s="55" t="str">
        <f t="shared" si="20"/>
        <v/>
      </c>
      <c r="D306" s="42" t="str">
        <f>IF(A306="","",lookup!E275)</f>
        <v/>
      </c>
      <c r="E306" s="59"/>
      <c r="F306" s="42" t="str">
        <f>IF(A306="","",lookup!C275)</f>
        <v/>
      </c>
      <c r="G306" s="42" t="str">
        <f t="shared" si="19"/>
        <v/>
      </c>
      <c r="H306" s="42" t="str">
        <f t="shared" si="18"/>
        <v/>
      </c>
      <c r="I306" s="43" t="str">
        <f>IF(A306="","",IF(lookup!G275&lt;0,0,lookup!G275))</f>
        <v/>
      </c>
    </row>
    <row r="307" spans="1:9">
      <c r="A307" s="40" t="str">
        <f>IF(I306="","",IF(I306&lt;=0,"",IF(A306=lookup!$A$1,"",lookup!A276)))</f>
        <v/>
      </c>
      <c r="B307" s="54" t="str">
        <f t="shared" si="17"/>
        <v/>
      </c>
      <c r="C307" s="55" t="str">
        <f t="shared" si="20"/>
        <v/>
      </c>
      <c r="D307" s="42" t="str">
        <f>IF(A307="","",lookup!E276)</f>
        <v/>
      </c>
      <c r="E307" s="59"/>
      <c r="F307" s="42" t="str">
        <f>IF(A307="","",lookup!C276)</f>
        <v/>
      </c>
      <c r="G307" s="42" t="str">
        <f t="shared" si="19"/>
        <v/>
      </c>
      <c r="H307" s="42" t="str">
        <f t="shared" si="18"/>
        <v/>
      </c>
      <c r="I307" s="43" t="str">
        <f>IF(A307="","",IF(lookup!G276&lt;0,0,lookup!G276))</f>
        <v/>
      </c>
    </row>
    <row r="308" spans="1:9">
      <c r="A308" s="40" t="str">
        <f>IF(I307="","",IF(I307&lt;=0,"",IF(A307=lookup!$A$1,"",lookup!A277)))</f>
        <v/>
      </c>
      <c r="B308" s="54" t="str">
        <f t="shared" si="17"/>
        <v/>
      </c>
      <c r="C308" s="55" t="str">
        <f t="shared" si="20"/>
        <v/>
      </c>
      <c r="D308" s="42" t="str">
        <f>IF(A308="","",lookup!E277)</f>
        <v/>
      </c>
      <c r="E308" s="59"/>
      <c r="F308" s="42" t="str">
        <f>IF(A308="","",lookup!C277)</f>
        <v/>
      </c>
      <c r="G308" s="42" t="str">
        <f t="shared" si="19"/>
        <v/>
      </c>
      <c r="H308" s="42" t="str">
        <f t="shared" si="18"/>
        <v/>
      </c>
      <c r="I308" s="43" t="str">
        <f>IF(A308="","",IF(lookup!G277&lt;0,0,lookup!G277))</f>
        <v/>
      </c>
    </row>
    <row r="309" spans="1:9">
      <c r="A309" s="40" t="str">
        <f>IF(I308="","",IF(I308&lt;=0,"",IF(A308=lookup!$A$1,"",lookup!A278)))</f>
        <v/>
      </c>
      <c r="B309" s="54" t="str">
        <f t="shared" si="17"/>
        <v/>
      </c>
      <c r="C309" s="55" t="str">
        <f t="shared" si="20"/>
        <v/>
      </c>
      <c r="D309" s="42" t="str">
        <f>IF(A309="","",lookup!E278)</f>
        <v/>
      </c>
      <c r="E309" s="59"/>
      <c r="F309" s="42" t="str">
        <f>IF(A309="","",lookup!C278)</f>
        <v/>
      </c>
      <c r="G309" s="42" t="str">
        <f t="shared" si="19"/>
        <v/>
      </c>
      <c r="H309" s="42" t="str">
        <f t="shared" si="18"/>
        <v/>
      </c>
      <c r="I309" s="43" t="str">
        <f>IF(A309="","",IF(lookup!G278&lt;0,0,lookup!G278))</f>
        <v/>
      </c>
    </row>
    <row r="310" spans="1:9" ht="13.5" thickBot="1">
      <c r="A310" s="34" t="str">
        <f>IF(I309="","",IF(I309&lt;=0,"",IF(A309=lookup!$A$1,"",lookup!A279)))</f>
        <v/>
      </c>
      <c r="B310" s="56" t="str">
        <f t="shared" si="17"/>
        <v/>
      </c>
      <c r="C310" s="57" t="str">
        <f t="shared" si="20"/>
        <v/>
      </c>
      <c r="D310" s="37" t="str">
        <f>IF(A310="","",lookup!E279)</f>
        <v/>
      </c>
      <c r="E310" s="60"/>
      <c r="F310" s="37" t="str">
        <f>IF(A310="","",lookup!C279)</f>
        <v/>
      </c>
      <c r="G310" s="37" t="str">
        <f t="shared" si="19"/>
        <v/>
      </c>
      <c r="H310" s="37" t="str">
        <f t="shared" si="18"/>
        <v/>
      </c>
      <c r="I310" s="38" t="str">
        <f>IF(A310="","",IF(lookup!G279&lt;0,0,lookup!G279))</f>
        <v/>
      </c>
    </row>
    <row r="311" spans="1:9">
      <c r="A311" s="30" t="str">
        <f>IF(I310="","",IF(I310&lt;=0,"",IF(A310=lookup!$A$1,"",lookup!A280)))</f>
        <v/>
      </c>
      <c r="B311" s="52" t="str">
        <f t="shared" si="17"/>
        <v/>
      </c>
      <c r="C311" s="53" t="str">
        <f t="shared" si="20"/>
        <v/>
      </c>
      <c r="D311" s="32" t="str">
        <f>IF(A311="","",lookup!E280)</f>
        <v/>
      </c>
      <c r="E311" s="58"/>
      <c r="F311" s="32" t="str">
        <f>IF(A311="","",lookup!C280)</f>
        <v/>
      </c>
      <c r="G311" s="32" t="str">
        <f t="shared" si="19"/>
        <v/>
      </c>
      <c r="H311" s="32" t="str">
        <f t="shared" si="18"/>
        <v/>
      </c>
      <c r="I311" s="33" t="str">
        <f>IF(A311="","",IF(lookup!G280&lt;0,0,lookup!G280))</f>
        <v/>
      </c>
    </row>
    <row r="312" spans="1:9">
      <c r="A312" s="40" t="str">
        <f>IF(I311="","",IF(I311&lt;=0,"",IF(A311=lookup!$A$1,"",lookup!A281)))</f>
        <v/>
      </c>
      <c r="B312" s="54" t="str">
        <f t="shared" si="17"/>
        <v/>
      </c>
      <c r="C312" s="55" t="str">
        <f t="shared" si="20"/>
        <v/>
      </c>
      <c r="D312" s="42" t="str">
        <f>IF(A312="","",lookup!E281)</f>
        <v/>
      </c>
      <c r="E312" s="59"/>
      <c r="F312" s="42" t="str">
        <f>IF(A312="","",lookup!C281)</f>
        <v/>
      </c>
      <c r="G312" s="42" t="str">
        <f t="shared" si="19"/>
        <v/>
      </c>
      <c r="H312" s="42" t="str">
        <f t="shared" si="18"/>
        <v/>
      </c>
      <c r="I312" s="43" t="str">
        <f>IF(A312="","",IF(lookup!G281&lt;0,0,lookup!G281))</f>
        <v/>
      </c>
    </row>
    <row r="313" spans="1:9">
      <c r="A313" s="40" t="str">
        <f>IF(I312="","",IF(I312&lt;=0,"",IF(A312=lookup!$A$1,"",lookup!A282)))</f>
        <v/>
      </c>
      <c r="B313" s="54" t="str">
        <f t="shared" si="17"/>
        <v/>
      </c>
      <c r="C313" s="55" t="str">
        <f t="shared" si="20"/>
        <v/>
      </c>
      <c r="D313" s="42" t="str">
        <f>IF(A313="","",lookup!E282)</f>
        <v/>
      </c>
      <c r="E313" s="59"/>
      <c r="F313" s="42" t="str">
        <f>IF(A313="","",lookup!C282)</f>
        <v/>
      </c>
      <c r="G313" s="42" t="str">
        <f t="shared" si="19"/>
        <v/>
      </c>
      <c r="H313" s="42" t="str">
        <f t="shared" si="18"/>
        <v/>
      </c>
      <c r="I313" s="43" t="str">
        <f>IF(A313="","",IF(lookup!G282&lt;0,0,lookup!G282))</f>
        <v/>
      </c>
    </row>
    <row r="314" spans="1:9">
      <c r="A314" s="40" t="str">
        <f>IF(I313="","",IF(I313&lt;=0,"",IF(A313=lookup!$A$1,"",lookup!A283)))</f>
        <v/>
      </c>
      <c r="B314" s="54" t="str">
        <f t="shared" si="17"/>
        <v/>
      </c>
      <c r="C314" s="55" t="str">
        <f t="shared" si="20"/>
        <v/>
      </c>
      <c r="D314" s="42" t="str">
        <f>IF(A314="","",lookup!E283)</f>
        <v/>
      </c>
      <c r="E314" s="59"/>
      <c r="F314" s="42" t="str">
        <f>IF(A314="","",lookup!C283)</f>
        <v/>
      </c>
      <c r="G314" s="42" t="str">
        <f t="shared" si="19"/>
        <v/>
      </c>
      <c r="H314" s="42" t="str">
        <f t="shared" si="18"/>
        <v/>
      </c>
      <c r="I314" s="43" t="str">
        <f>IF(A314="","",IF(lookup!G283&lt;0,0,lookup!G283))</f>
        <v/>
      </c>
    </row>
    <row r="315" spans="1:9">
      <c r="A315" s="40" t="str">
        <f>IF(I314="","",IF(I314&lt;=0,"",IF(A314=lookup!$A$1,"",lookup!A284)))</f>
        <v/>
      </c>
      <c r="B315" s="54" t="str">
        <f t="shared" si="17"/>
        <v/>
      </c>
      <c r="C315" s="55" t="str">
        <f t="shared" si="20"/>
        <v/>
      </c>
      <c r="D315" s="42" t="str">
        <f>IF(A315="","",lookup!E284)</f>
        <v/>
      </c>
      <c r="E315" s="59"/>
      <c r="F315" s="42" t="str">
        <f>IF(A315="","",lookup!C284)</f>
        <v/>
      </c>
      <c r="G315" s="42" t="str">
        <f t="shared" si="19"/>
        <v/>
      </c>
      <c r="H315" s="42" t="str">
        <f t="shared" si="18"/>
        <v/>
      </c>
      <c r="I315" s="43" t="str">
        <f>IF(A315="","",IF(lookup!G284&lt;0,0,lookup!G284))</f>
        <v/>
      </c>
    </row>
    <row r="316" spans="1:9">
      <c r="A316" s="40" t="str">
        <f>IF(I315="","",IF(I315&lt;=0,"",IF(A315=lookup!$A$1,"",lookup!A285)))</f>
        <v/>
      </c>
      <c r="B316" s="54" t="str">
        <f t="shared" si="17"/>
        <v/>
      </c>
      <c r="C316" s="55" t="str">
        <f t="shared" si="20"/>
        <v/>
      </c>
      <c r="D316" s="42" t="str">
        <f>IF(A316="","",lookup!E285)</f>
        <v/>
      </c>
      <c r="E316" s="59"/>
      <c r="F316" s="42" t="str">
        <f>IF(A316="","",lookup!C285)</f>
        <v/>
      </c>
      <c r="G316" s="42" t="str">
        <f t="shared" si="19"/>
        <v/>
      </c>
      <c r="H316" s="42" t="str">
        <f t="shared" si="18"/>
        <v/>
      </c>
      <c r="I316" s="43" t="str">
        <f>IF(A316="","",IF(lookup!G285&lt;0,0,lookup!G285))</f>
        <v/>
      </c>
    </row>
    <row r="317" spans="1:9">
      <c r="A317" s="40" t="str">
        <f>IF(I316="","",IF(I316&lt;=0,"",IF(A316=lookup!$A$1,"",lookup!A286)))</f>
        <v/>
      </c>
      <c r="B317" s="54" t="str">
        <f t="shared" si="17"/>
        <v/>
      </c>
      <c r="C317" s="55" t="str">
        <f t="shared" si="20"/>
        <v/>
      </c>
      <c r="D317" s="42" t="str">
        <f>IF(A317="","",lookup!E286)</f>
        <v/>
      </c>
      <c r="E317" s="59"/>
      <c r="F317" s="42" t="str">
        <f>IF(A317="","",lookup!C286)</f>
        <v/>
      </c>
      <c r="G317" s="42" t="str">
        <f t="shared" si="19"/>
        <v/>
      </c>
      <c r="H317" s="42" t="str">
        <f t="shared" si="18"/>
        <v/>
      </c>
      <c r="I317" s="43" t="str">
        <f>IF(A317="","",IF(lookup!G286&lt;0,0,lookup!G286))</f>
        <v/>
      </c>
    </row>
    <row r="318" spans="1:9">
      <c r="A318" s="40" t="str">
        <f>IF(I317="","",IF(I317&lt;=0,"",IF(A317=lookup!$A$1,"",lookup!A287)))</f>
        <v/>
      </c>
      <c r="B318" s="54" t="str">
        <f t="shared" si="17"/>
        <v/>
      </c>
      <c r="C318" s="55" t="str">
        <f t="shared" si="20"/>
        <v/>
      </c>
      <c r="D318" s="42" t="str">
        <f>IF(A318="","",lookup!E287)</f>
        <v/>
      </c>
      <c r="E318" s="59"/>
      <c r="F318" s="42" t="str">
        <f>IF(A318="","",lookup!C287)</f>
        <v/>
      </c>
      <c r="G318" s="42" t="str">
        <f t="shared" si="19"/>
        <v/>
      </c>
      <c r="H318" s="42" t="str">
        <f t="shared" si="18"/>
        <v/>
      </c>
      <c r="I318" s="43" t="str">
        <f>IF(A318="","",IF(lookup!G287&lt;0,0,lookup!G287))</f>
        <v/>
      </c>
    </row>
    <row r="319" spans="1:9">
      <c r="A319" s="40" t="str">
        <f>IF(I318="","",IF(I318&lt;=0,"",IF(A318=lookup!$A$1,"",lookup!A288)))</f>
        <v/>
      </c>
      <c r="B319" s="54" t="str">
        <f t="shared" si="17"/>
        <v/>
      </c>
      <c r="C319" s="55" t="str">
        <f t="shared" si="20"/>
        <v/>
      </c>
      <c r="D319" s="42" t="str">
        <f>IF(A319="","",lookup!E288)</f>
        <v/>
      </c>
      <c r="E319" s="59"/>
      <c r="F319" s="42" t="str">
        <f>IF(A319="","",lookup!C288)</f>
        <v/>
      </c>
      <c r="G319" s="42" t="str">
        <f t="shared" si="19"/>
        <v/>
      </c>
      <c r="H319" s="42" t="str">
        <f t="shared" si="18"/>
        <v/>
      </c>
      <c r="I319" s="43" t="str">
        <f>IF(A319="","",IF(lookup!G288&lt;0,0,lookup!G288))</f>
        <v/>
      </c>
    </row>
    <row r="320" spans="1:9">
      <c r="A320" s="40" t="str">
        <f>IF(I319="","",IF(I319&lt;=0,"",IF(A319=lookup!$A$1,"",lookup!A289)))</f>
        <v/>
      </c>
      <c r="B320" s="54" t="str">
        <f t="shared" si="17"/>
        <v/>
      </c>
      <c r="C320" s="55" t="str">
        <f t="shared" si="20"/>
        <v/>
      </c>
      <c r="D320" s="42" t="str">
        <f>IF(A320="","",lookup!E289)</f>
        <v/>
      </c>
      <c r="E320" s="59"/>
      <c r="F320" s="42" t="str">
        <f>IF(A320="","",lookup!C289)</f>
        <v/>
      </c>
      <c r="G320" s="42" t="str">
        <f t="shared" si="19"/>
        <v/>
      </c>
      <c r="H320" s="42" t="str">
        <f t="shared" si="18"/>
        <v/>
      </c>
      <c r="I320" s="43" t="str">
        <f>IF(A320="","",IF(lookup!G289&lt;0,0,lookup!G289))</f>
        <v/>
      </c>
    </row>
    <row r="321" spans="1:9">
      <c r="A321" s="40" t="str">
        <f>IF(I320="","",IF(I320&lt;=0,"",IF(A320=lookup!$A$1,"",lookup!A290)))</f>
        <v/>
      </c>
      <c r="B321" s="54" t="str">
        <f t="shared" si="17"/>
        <v/>
      </c>
      <c r="C321" s="55" t="str">
        <f t="shared" si="20"/>
        <v/>
      </c>
      <c r="D321" s="42" t="str">
        <f>IF(A321="","",lookup!E290)</f>
        <v/>
      </c>
      <c r="E321" s="59"/>
      <c r="F321" s="42" t="str">
        <f>IF(A321="","",lookup!C290)</f>
        <v/>
      </c>
      <c r="G321" s="42" t="str">
        <f t="shared" si="19"/>
        <v/>
      </c>
      <c r="H321" s="42" t="str">
        <f t="shared" si="18"/>
        <v/>
      </c>
      <c r="I321" s="43" t="str">
        <f>IF(A321="","",IF(lookup!G290&lt;0,0,lookup!G290))</f>
        <v/>
      </c>
    </row>
    <row r="322" spans="1:9" ht="13.5" thickBot="1">
      <c r="A322" s="34" t="str">
        <f>IF(I321="","",IF(I321&lt;=0,"",IF(A321=lookup!$A$1,"",lookup!A291)))</f>
        <v/>
      </c>
      <c r="B322" s="56" t="str">
        <f t="shared" si="17"/>
        <v/>
      </c>
      <c r="C322" s="57" t="str">
        <f t="shared" si="20"/>
        <v/>
      </c>
      <c r="D322" s="37" t="str">
        <f>IF(A322="","",lookup!E291)</f>
        <v/>
      </c>
      <c r="E322" s="60"/>
      <c r="F322" s="37" t="str">
        <f>IF(A322="","",lookup!C291)</f>
        <v/>
      </c>
      <c r="G322" s="37" t="str">
        <f t="shared" si="19"/>
        <v/>
      </c>
      <c r="H322" s="37" t="str">
        <f t="shared" si="18"/>
        <v/>
      </c>
      <c r="I322" s="38" t="str">
        <f>IF(A322="","",IF(lookup!G291&lt;0,0,lookup!G291))</f>
        <v/>
      </c>
    </row>
    <row r="323" spans="1:9">
      <c r="A323" s="30" t="str">
        <f>IF(I322="","",IF(I322&lt;=0,"",IF(A322=lookup!$A$1,"",lookup!A292)))</f>
        <v/>
      </c>
      <c r="B323" s="52" t="str">
        <f t="shared" si="17"/>
        <v/>
      </c>
      <c r="C323" s="53" t="str">
        <f t="shared" si="20"/>
        <v/>
      </c>
      <c r="D323" s="32" t="str">
        <f>IF(A323="","",lookup!E292)</f>
        <v/>
      </c>
      <c r="E323" s="58"/>
      <c r="F323" s="32" t="str">
        <f>IF(A323="","",lookup!C292)</f>
        <v/>
      </c>
      <c r="G323" s="32" t="str">
        <f t="shared" si="19"/>
        <v/>
      </c>
      <c r="H323" s="32" t="str">
        <f t="shared" si="18"/>
        <v/>
      </c>
      <c r="I323" s="33" t="str">
        <f>IF(A323="","",IF(lookup!G292&lt;0,0,lookup!G292))</f>
        <v/>
      </c>
    </row>
    <row r="324" spans="1:9">
      <c r="A324" s="40" t="str">
        <f>IF(I323="","",IF(I323&lt;=0,"",IF(A323=lookup!$A$1,"",lookup!A293)))</f>
        <v/>
      </c>
      <c r="B324" s="54" t="str">
        <f t="shared" si="17"/>
        <v/>
      </c>
      <c r="C324" s="55" t="str">
        <f t="shared" si="20"/>
        <v/>
      </c>
      <c r="D324" s="42" t="str">
        <f>IF(A324="","",lookup!E293)</f>
        <v/>
      </c>
      <c r="E324" s="59"/>
      <c r="F324" s="42" t="str">
        <f>IF(A324="","",lookup!C293)</f>
        <v/>
      </c>
      <c r="G324" s="42" t="str">
        <f t="shared" si="19"/>
        <v/>
      </c>
      <c r="H324" s="42" t="str">
        <f t="shared" si="18"/>
        <v/>
      </c>
      <c r="I324" s="43" t="str">
        <f>IF(A324="","",IF(lookup!G293&lt;0,0,lookup!G293))</f>
        <v/>
      </c>
    </row>
    <row r="325" spans="1:9">
      <c r="A325" s="40" t="str">
        <f>IF(I324="","",IF(I324&lt;=0,"",IF(A324=lookup!$A$1,"",lookup!A294)))</f>
        <v/>
      </c>
      <c r="B325" s="54" t="str">
        <f t="shared" si="17"/>
        <v/>
      </c>
      <c r="C325" s="55" t="str">
        <f t="shared" si="20"/>
        <v/>
      </c>
      <c r="D325" s="42" t="str">
        <f>IF(A325="","",lookup!E294)</f>
        <v/>
      </c>
      <c r="E325" s="59"/>
      <c r="F325" s="42" t="str">
        <f>IF(A325="","",lookup!C294)</f>
        <v/>
      </c>
      <c r="G325" s="42" t="str">
        <f t="shared" si="19"/>
        <v/>
      </c>
      <c r="H325" s="42" t="str">
        <f t="shared" si="18"/>
        <v/>
      </c>
      <c r="I325" s="43" t="str">
        <f>IF(A325="","",IF(lookup!G294&lt;0,0,lookup!G294))</f>
        <v/>
      </c>
    </row>
    <row r="326" spans="1:9">
      <c r="A326" s="40" t="str">
        <f>IF(I325="","",IF(I325&lt;=0,"",IF(A325=lookup!$A$1,"",lookup!A295)))</f>
        <v/>
      </c>
      <c r="B326" s="54" t="str">
        <f t="shared" si="17"/>
        <v/>
      </c>
      <c r="C326" s="55" t="str">
        <f t="shared" si="20"/>
        <v/>
      </c>
      <c r="D326" s="42" t="str">
        <f>IF(A326="","",lookup!E295)</f>
        <v/>
      </c>
      <c r="E326" s="59"/>
      <c r="F326" s="42" t="str">
        <f>IF(A326="","",lookup!C295)</f>
        <v/>
      </c>
      <c r="G326" s="42" t="str">
        <f t="shared" si="19"/>
        <v/>
      </c>
      <c r="H326" s="42" t="str">
        <f t="shared" si="18"/>
        <v/>
      </c>
      <c r="I326" s="43" t="str">
        <f>IF(A326="","",IF(lookup!G295&lt;0,0,lookup!G295))</f>
        <v/>
      </c>
    </row>
    <row r="327" spans="1:9">
      <c r="A327" s="40" t="str">
        <f>IF(I326="","",IF(I326&lt;=0,"",IF(A326=lookup!$A$1,"",lookup!A296)))</f>
        <v/>
      </c>
      <c r="B327" s="54" t="str">
        <f t="shared" si="17"/>
        <v/>
      </c>
      <c r="C327" s="55" t="str">
        <f t="shared" si="20"/>
        <v/>
      </c>
      <c r="D327" s="42" t="str">
        <f>IF(A327="","",lookup!E296)</f>
        <v/>
      </c>
      <c r="E327" s="59"/>
      <c r="F327" s="42" t="str">
        <f>IF(A327="","",lookup!C296)</f>
        <v/>
      </c>
      <c r="G327" s="42" t="str">
        <f t="shared" si="19"/>
        <v/>
      </c>
      <c r="H327" s="42" t="str">
        <f t="shared" si="18"/>
        <v/>
      </c>
      <c r="I327" s="43" t="str">
        <f>IF(A327="","",IF(lookup!G296&lt;0,0,lookup!G296))</f>
        <v/>
      </c>
    </row>
    <row r="328" spans="1:9">
      <c r="A328" s="40" t="str">
        <f>IF(I327="","",IF(I327&lt;=0,"",IF(A327=lookup!$A$1,"",lookup!A297)))</f>
        <v/>
      </c>
      <c r="B328" s="54" t="str">
        <f t="shared" si="17"/>
        <v/>
      </c>
      <c r="C328" s="55" t="str">
        <f t="shared" si="20"/>
        <v/>
      </c>
      <c r="D328" s="42" t="str">
        <f>IF(A328="","",lookup!E297)</f>
        <v/>
      </c>
      <c r="E328" s="59"/>
      <c r="F328" s="42" t="str">
        <f>IF(A328="","",lookup!C297)</f>
        <v/>
      </c>
      <c r="G328" s="42" t="str">
        <f t="shared" si="19"/>
        <v/>
      </c>
      <c r="H328" s="42" t="str">
        <f t="shared" si="18"/>
        <v/>
      </c>
      <c r="I328" s="43" t="str">
        <f>IF(A328="","",IF(lookup!G297&lt;0,0,lookup!G297))</f>
        <v/>
      </c>
    </row>
    <row r="329" spans="1:9">
      <c r="A329" s="40" t="str">
        <f>IF(I328="","",IF(I328&lt;=0,"",IF(A328=lookup!$A$1,"",lookup!A298)))</f>
        <v/>
      </c>
      <c r="B329" s="54" t="str">
        <f t="shared" si="17"/>
        <v/>
      </c>
      <c r="C329" s="55" t="str">
        <f t="shared" si="20"/>
        <v/>
      </c>
      <c r="D329" s="42" t="str">
        <f>IF(A329="","",lookup!E298)</f>
        <v/>
      </c>
      <c r="E329" s="59"/>
      <c r="F329" s="42" t="str">
        <f>IF(A329="","",lookup!C298)</f>
        <v/>
      </c>
      <c r="G329" s="42" t="str">
        <f t="shared" si="19"/>
        <v/>
      </c>
      <c r="H329" s="42" t="str">
        <f t="shared" si="18"/>
        <v/>
      </c>
      <c r="I329" s="43" t="str">
        <f>IF(A329="","",IF(lookup!G298&lt;0,0,lookup!G298))</f>
        <v/>
      </c>
    </row>
    <row r="330" spans="1:9">
      <c r="A330" s="40" t="str">
        <f>IF(I329="","",IF(I329&lt;=0,"",IF(A329=lookup!$A$1,"",lookup!A299)))</f>
        <v/>
      </c>
      <c r="B330" s="54" t="str">
        <f t="shared" si="17"/>
        <v/>
      </c>
      <c r="C330" s="55" t="str">
        <f t="shared" si="20"/>
        <v/>
      </c>
      <c r="D330" s="42" t="str">
        <f>IF(A330="","",lookup!E299)</f>
        <v/>
      </c>
      <c r="E330" s="59"/>
      <c r="F330" s="42" t="str">
        <f>IF(A330="","",lookup!C299)</f>
        <v/>
      </c>
      <c r="G330" s="42" t="str">
        <f t="shared" si="19"/>
        <v/>
      </c>
      <c r="H330" s="42" t="str">
        <f t="shared" si="18"/>
        <v/>
      </c>
      <c r="I330" s="43" t="str">
        <f>IF(A330="","",IF(lookup!G299&lt;0,0,lookup!G299))</f>
        <v/>
      </c>
    </row>
    <row r="331" spans="1:9">
      <c r="A331" s="40" t="str">
        <f>IF(I330="","",IF(I330&lt;=0,"",IF(A330=lookup!$A$1,"",lookup!A300)))</f>
        <v/>
      </c>
      <c r="B331" s="54" t="str">
        <f t="shared" si="17"/>
        <v/>
      </c>
      <c r="C331" s="55" t="str">
        <f t="shared" si="20"/>
        <v/>
      </c>
      <c r="D331" s="42" t="str">
        <f>IF(A331="","",lookup!E300)</f>
        <v/>
      </c>
      <c r="E331" s="59"/>
      <c r="F331" s="42" t="str">
        <f>IF(A331="","",lookup!C300)</f>
        <v/>
      </c>
      <c r="G331" s="42" t="str">
        <f t="shared" si="19"/>
        <v/>
      </c>
      <c r="H331" s="42" t="str">
        <f t="shared" si="18"/>
        <v/>
      </c>
      <c r="I331" s="43" t="str">
        <f>IF(A331="","",IF(lookup!G300&lt;0,0,lookup!G300))</f>
        <v/>
      </c>
    </row>
    <row r="332" spans="1:9">
      <c r="A332" s="40" t="str">
        <f>IF(I331="","",IF(I331&lt;=0,"",IF(A331=lookup!$A$1,"",lookup!A301)))</f>
        <v/>
      </c>
      <c r="B332" s="54" t="str">
        <f t="shared" si="17"/>
        <v/>
      </c>
      <c r="C332" s="55" t="str">
        <f t="shared" si="20"/>
        <v/>
      </c>
      <c r="D332" s="42" t="str">
        <f>IF(A332="","",lookup!E301)</f>
        <v/>
      </c>
      <c r="E332" s="59"/>
      <c r="F332" s="42" t="str">
        <f>IF(A332="","",lookup!C301)</f>
        <v/>
      </c>
      <c r="G332" s="42" t="str">
        <f t="shared" si="19"/>
        <v/>
      </c>
      <c r="H332" s="42" t="str">
        <f t="shared" si="18"/>
        <v/>
      </c>
      <c r="I332" s="43" t="str">
        <f>IF(A332="","",IF(lookup!G301&lt;0,0,lookup!G301))</f>
        <v/>
      </c>
    </row>
    <row r="333" spans="1:9">
      <c r="A333" s="40" t="str">
        <f>IF(I332="","",IF(I332&lt;=0,"",IF(A332=lookup!$A$1,"",lookup!A302)))</f>
        <v/>
      </c>
      <c r="B333" s="54" t="str">
        <f t="shared" si="17"/>
        <v/>
      </c>
      <c r="C333" s="55" t="str">
        <f t="shared" si="20"/>
        <v/>
      </c>
      <c r="D333" s="42" t="str">
        <f>IF(A333="","",lookup!E302)</f>
        <v/>
      </c>
      <c r="E333" s="59"/>
      <c r="F333" s="42" t="str">
        <f>IF(A333="","",lookup!C302)</f>
        <v/>
      </c>
      <c r="G333" s="42" t="str">
        <f t="shared" si="19"/>
        <v/>
      </c>
      <c r="H333" s="42" t="str">
        <f t="shared" si="18"/>
        <v/>
      </c>
      <c r="I333" s="43" t="str">
        <f>IF(A333="","",IF(lookup!G302&lt;0,0,lookup!G302))</f>
        <v/>
      </c>
    </row>
    <row r="334" spans="1:9" ht="13.5" thickBot="1">
      <c r="A334" s="34" t="str">
        <f>IF(I333="","",IF(I333&lt;=0,"",IF(A333=lookup!$A$1,"",lookup!A303)))</f>
        <v/>
      </c>
      <c r="B334" s="56" t="str">
        <f t="shared" si="17"/>
        <v/>
      </c>
      <c r="C334" s="57" t="str">
        <f t="shared" si="20"/>
        <v/>
      </c>
      <c r="D334" s="37" t="str">
        <f>IF(A334="","",lookup!E303)</f>
        <v/>
      </c>
      <c r="E334" s="60"/>
      <c r="F334" s="37" t="str">
        <f>IF(A334="","",lookup!C303)</f>
        <v/>
      </c>
      <c r="G334" s="37" t="str">
        <f t="shared" si="19"/>
        <v/>
      </c>
      <c r="H334" s="37" t="str">
        <f t="shared" si="18"/>
        <v/>
      </c>
      <c r="I334" s="38" t="str">
        <f>IF(A334="","",IF(lookup!G303&lt;0,0,lookup!G303))</f>
        <v/>
      </c>
    </row>
    <row r="335" spans="1:9">
      <c r="A335" s="30" t="str">
        <f>IF(I334="","",IF(I334&lt;=0,"",IF(A334=lookup!$A$1,"",lookup!A304)))</f>
        <v/>
      </c>
      <c r="B335" s="52" t="str">
        <f t="shared" si="17"/>
        <v/>
      </c>
      <c r="C335" s="53" t="str">
        <f t="shared" si="20"/>
        <v/>
      </c>
      <c r="D335" s="32" t="str">
        <f>IF(A335="","",lookup!E304)</f>
        <v/>
      </c>
      <c r="E335" s="58"/>
      <c r="F335" s="32" t="str">
        <f>IF(A335="","",lookup!C304)</f>
        <v/>
      </c>
      <c r="G335" s="32" t="str">
        <f t="shared" si="19"/>
        <v/>
      </c>
      <c r="H335" s="32" t="str">
        <f t="shared" si="18"/>
        <v/>
      </c>
      <c r="I335" s="33" t="str">
        <f>IF(A335="","",IF(lookup!G304&lt;0,0,lookup!G304))</f>
        <v/>
      </c>
    </row>
    <row r="336" spans="1:9">
      <c r="A336" s="40" t="str">
        <f>IF(I335="","",IF(I335&lt;=0,"",IF(A335=lookup!$A$1,"",lookup!A305)))</f>
        <v/>
      </c>
      <c r="B336" s="54" t="str">
        <f t="shared" si="17"/>
        <v/>
      </c>
      <c r="C336" s="55" t="str">
        <f t="shared" si="20"/>
        <v/>
      </c>
      <c r="D336" s="42" t="str">
        <f>IF(A336="","",lookup!E305)</f>
        <v/>
      </c>
      <c r="E336" s="59"/>
      <c r="F336" s="42" t="str">
        <f>IF(A336="","",lookup!C305)</f>
        <v/>
      </c>
      <c r="G336" s="42" t="str">
        <f t="shared" si="19"/>
        <v/>
      </c>
      <c r="H336" s="42" t="str">
        <f t="shared" si="18"/>
        <v/>
      </c>
      <c r="I336" s="43" t="str">
        <f>IF(A336="","",IF(lookup!G305&lt;0,0,lookup!G305))</f>
        <v/>
      </c>
    </row>
    <row r="337" spans="1:9">
      <c r="A337" s="40" t="str">
        <f>IF(I336="","",IF(I336&lt;=0,"",IF(A336=lookup!$A$1,"",lookup!A306)))</f>
        <v/>
      </c>
      <c r="B337" s="54" t="str">
        <f t="shared" si="17"/>
        <v/>
      </c>
      <c r="C337" s="55" t="str">
        <f t="shared" si="20"/>
        <v/>
      </c>
      <c r="D337" s="42" t="str">
        <f>IF(A337="","",lookup!E306)</f>
        <v/>
      </c>
      <c r="E337" s="59"/>
      <c r="F337" s="42" t="str">
        <f>IF(A337="","",lookup!C306)</f>
        <v/>
      </c>
      <c r="G337" s="42" t="str">
        <f t="shared" si="19"/>
        <v/>
      </c>
      <c r="H337" s="42" t="str">
        <f t="shared" si="18"/>
        <v/>
      </c>
      <c r="I337" s="43" t="str">
        <f>IF(A337="","",IF(lookup!G306&lt;0,0,lookup!G306))</f>
        <v/>
      </c>
    </row>
    <row r="338" spans="1:9">
      <c r="A338" s="40" t="str">
        <f>IF(I337="","",IF(I337&lt;=0,"",IF(A337=lookup!$A$1,"",lookup!A307)))</f>
        <v/>
      </c>
      <c r="B338" s="54" t="str">
        <f t="shared" si="17"/>
        <v/>
      </c>
      <c r="C338" s="55" t="str">
        <f t="shared" si="20"/>
        <v/>
      </c>
      <c r="D338" s="42" t="str">
        <f>IF(A338="","",lookup!E307)</f>
        <v/>
      </c>
      <c r="E338" s="59"/>
      <c r="F338" s="42" t="str">
        <f>IF(A338="","",lookup!C307)</f>
        <v/>
      </c>
      <c r="G338" s="42" t="str">
        <f t="shared" si="19"/>
        <v/>
      </c>
      <c r="H338" s="42" t="str">
        <f t="shared" si="18"/>
        <v/>
      </c>
      <c r="I338" s="43" t="str">
        <f>IF(A338="","",IF(lookup!G307&lt;0,0,lookup!G307))</f>
        <v/>
      </c>
    </row>
    <row r="339" spans="1:9">
      <c r="A339" s="40" t="str">
        <f>IF(I338="","",IF(I338&lt;=0,"",IF(A338=lookup!$A$1,"",lookup!A308)))</f>
        <v/>
      </c>
      <c r="B339" s="54" t="str">
        <f t="shared" si="17"/>
        <v/>
      </c>
      <c r="C339" s="55" t="str">
        <f t="shared" si="20"/>
        <v/>
      </c>
      <c r="D339" s="42" t="str">
        <f>IF(A339="","",lookup!E308)</f>
        <v/>
      </c>
      <c r="E339" s="59"/>
      <c r="F339" s="42" t="str">
        <f>IF(A339="","",lookup!C308)</f>
        <v/>
      </c>
      <c r="G339" s="42" t="str">
        <f t="shared" si="19"/>
        <v/>
      </c>
      <c r="H339" s="42" t="str">
        <f t="shared" si="18"/>
        <v/>
      </c>
      <c r="I339" s="43" t="str">
        <f>IF(A339="","",IF(lookup!G308&lt;0,0,lookup!G308))</f>
        <v/>
      </c>
    </row>
    <row r="340" spans="1:9">
      <c r="A340" s="40" t="str">
        <f>IF(I339="","",IF(I339&lt;=0,"",IF(A339=lookup!$A$1,"",lookup!A309)))</f>
        <v/>
      </c>
      <c r="B340" s="54" t="str">
        <f t="shared" si="17"/>
        <v/>
      </c>
      <c r="C340" s="55" t="str">
        <f t="shared" si="20"/>
        <v/>
      </c>
      <c r="D340" s="42" t="str">
        <f>IF(A340="","",lookup!E309)</f>
        <v/>
      </c>
      <c r="E340" s="59"/>
      <c r="F340" s="42" t="str">
        <f>IF(A340="","",lookup!C309)</f>
        <v/>
      </c>
      <c r="G340" s="42" t="str">
        <f t="shared" si="19"/>
        <v/>
      </c>
      <c r="H340" s="42" t="str">
        <f t="shared" si="18"/>
        <v/>
      </c>
      <c r="I340" s="43" t="str">
        <f>IF(A340="","",IF(lookup!G309&lt;0,0,lookup!G309))</f>
        <v/>
      </c>
    </row>
    <row r="341" spans="1:9">
      <c r="A341" s="40" t="str">
        <f>IF(I340="","",IF(I340&lt;=0,"",IF(A340=lookup!$A$1,"",lookup!A310)))</f>
        <v/>
      </c>
      <c r="B341" s="54" t="str">
        <f t="shared" si="17"/>
        <v/>
      </c>
      <c r="C341" s="55" t="str">
        <f t="shared" si="20"/>
        <v/>
      </c>
      <c r="D341" s="42" t="str">
        <f>IF(A341="","",lookup!E310)</f>
        <v/>
      </c>
      <c r="E341" s="59"/>
      <c r="F341" s="42" t="str">
        <f>IF(A341="","",lookup!C310)</f>
        <v/>
      </c>
      <c r="G341" s="42" t="str">
        <f t="shared" si="19"/>
        <v/>
      </c>
      <c r="H341" s="42" t="str">
        <f t="shared" si="18"/>
        <v/>
      </c>
      <c r="I341" s="43" t="str">
        <f>IF(A341="","",IF(lookup!G310&lt;0,0,lookup!G310))</f>
        <v/>
      </c>
    </row>
    <row r="342" spans="1:9">
      <c r="A342" s="40" t="str">
        <f>IF(I341="","",IF(I341&lt;=0,"",IF(A341=lookup!$A$1,"",lookup!A311)))</f>
        <v/>
      </c>
      <c r="B342" s="54" t="str">
        <f t="shared" si="17"/>
        <v/>
      </c>
      <c r="C342" s="55" t="str">
        <f t="shared" si="20"/>
        <v/>
      </c>
      <c r="D342" s="42" t="str">
        <f>IF(A342="","",lookup!E311)</f>
        <v/>
      </c>
      <c r="E342" s="59"/>
      <c r="F342" s="42" t="str">
        <f>IF(A342="","",lookup!C311)</f>
        <v/>
      </c>
      <c r="G342" s="42" t="str">
        <f t="shared" si="19"/>
        <v/>
      </c>
      <c r="H342" s="42" t="str">
        <f t="shared" si="18"/>
        <v/>
      </c>
      <c r="I342" s="43" t="str">
        <f>IF(A342="","",IF(lookup!G311&lt;0,0,lookup!G311))</f>
        <v/>
      </c>
    </row>
    <row r="343" spans="1:9">
      <c r="A343" s="40" t="str">
        <f>IF(I342="","",IF(I342&lt;=0,"",IF(A342=lookup!$A$1,"",lookup!A312)))</f>
        <v/>
      </c>
      <c r="B343" s="54" t="str">
        <f t="shared" si="17"/>
        <v/>
      </c>
      <c r="C343" s="55" t="str">
        <f t="shared" si="20"/>
        <v/>
      </c>
      <c r="D343" s="42" t="str">
        <f>IF(A343="","",lookup!E312)</f>
        <v/>
      </c>
      <c r="E343" s="59"/>
      <c r="F343" s="42" t="str">
        <f>IF(A343="","",lookup!C312)</f>
        <v/>
      </c>
      <c r="G343" s="42" t="str">
        <f t="shared" si="19"/>
        <v/>
      </c>
      <c r="H343" s="42" t="str">
        <f t="shared" si="18"/>
        <v/>
      </c>
      <c r="I343" s="43" t="str">
        <f>IF(A343="","",IF(lookup!G312&lt;0,0,lookup!G312))</f>
        <v/>
      </c>
    </row>
    <row r="344" spans="1:9">
      <c r="A344" s="40" t="str">
        <f>IF(I343="","",IF(I343&lt;=0,"",IF(A343=lookup!$A$1,"",lookup!A313)))</f>
        <v/>
      </c>
      <c r="B344" s="54" t="str">
        <f t="shared" si="17"/>
        <v/>
      </c>
      <c r="C344" s="55" t="str">
        <f t="shared" si="20"/>
        <v/>
      </c>
      <c r="D344" s="42" t="str">
        <f>IF(A344="","",lookup!E313)</f>
        <v/>
      </c>
      <c r="E344" s="59"/>
      <c r="F344" s="42" t="str">
        <f>IF(A344="","",lookup!C313)</f>
        <v/>
      </c>
      <c r="G344" s="42" t="str">
        <f t="shared" si="19"/>
        <v/>
      </c>
      <c r="H344" s="42" t="str">
        <f t="shared" si="18"/>
        <v/>
      </c>
      <c r="I344" s="43" t="str">
        <f>IF(A344="","",IF(lookup!G313&lt;0,0,lookup!G313))</f>
        <v/>
      </c>
    </row>
    <row r="345" spans="1:9">
      <c r="A345" s="40" t="str">
        <f>IF(I344="","",IF(I344&lt;=0,"",IF(A344=lookup!$A$1,"",lookup!A314)))</f>
        <v/>
      </c>
      <c r="B345" s="54" t="str">
        <f t="shared" si="17"/>
        <v/>
      </c>
      <c r="C345" s="55" t="str">
        <f t="shared" si="20"/>
        <v/>
      </c>
      <c r="D345" s="42" t="str">
        <f>IF(A345="","",lookup!E314)</f>
        <v/>
      </c>
      <c r="E345" s="59"/>
      <c r="F345" s="42" t="str">
        <f>IF(A345="","",lookup!C314)</f>
        <v/>
      </c>
      <c r="G345" s="42" t="str">
        <f t="shared" si="19"/>
        <v/>
      </c>
      <c r="H345" s="42" t="str">
        <f t="shared" si="18"/>
        <v/>
      </c>
      <c r="I345" s="43" t="str">
        <f>IF(A345="","",IF(lookup!G314&lt;0,0,lookup!G314))</f>
        <v/>
      </c>
    </row>
    <row r="346" spans="1:9" ht="13.5" thickBot="1">
      <c r="A346" s="34" t="str">
        <f>IF(I345="","",IF(I345&lt;=0,"",IF(A345=lookup!$A$1,"",lookup!A315)))</f>
        <v/>
      </c>
      <c r="B346" s="56" t="str">
        <f t="shared" si="17"/>
        <v/>
      </c>
      <c r="C346" s="57" t="str">
        <f t="shared" si="20"/>
        <v/>
      </c>
      <c r="D346" s="37" t="str">
        <f>IF(A346="","",lookup!E315)</f>
        <v/>
      </c>
      <c r="E346" s="60"/>
      <c r="F346" s="37" t="str">
        <f>IF(A346="","",lookup!C315)</f>
        <v/>
      </c>
      <c r="G346" s="37" t="str">
        <f t="shared" si="19"/>
        <v/>
      </c>
      <c r="H346" s="37" t="str">
        <f t="shared" si="18"/>
        <v/>
      </c>
      <c r="I346" s="38" t="str">
        <f>IF(A346="","",IF(lookup!G315&lt;0,0,lookup!G315))</f>
        <v/>
      </c>
    </row>
    <row r="347" spans="1:9">
      <c r="A347" s="30" t="str">
        <f>IF(I346="","",IF(I346&lt;=0,"",IF(A346=lookup!$A$1,"",lookup!A316)))</f>
        <v/>
      </c>
      <c r="B347" s="52" t="str">
        <f t="shared" si="17"/>
        <v/>
      </c>
      <c r="C347" s="53" t="str">
        <f t="shared" si="20"/>
        <v/>
      </c>
      <c r="D347" s="32" t="str">
        <f>IF(A347="","",lookup!E316)</f>
        <v/>
      </c>
      <c r="E347" s="58"/>
      <c r="F347" s="32" t="str">
        <f>IF(A347="","",lookup!C316)</f>
        <v/>
      </c>
      <c r="G347" s="32" t="str">
        <f t="shared" si="19"/>
        <v/>
      </c>
      <c r="H347" s="32" t="str">
        <f t="shared" si="18"/>
        <v/>
      </c>
      <c r="I347" s="33" t="str">
        <f>IF(A347="","",IF(lookup!G316&lt;0,0,lookup!G316))</f>
        <v/>
      </c>
    </row>
    <row r="348" spans="1:9">
      <c r="A348" s="40" t="str">
        <f>IF(I347="","",IF(I347&lt;=0,"",IF(A347=lookup!$A$1,"",lookup!A317)))</f>
        <v/>
      </c>
      <c r="B348" s="54" t="str">
        <f t="shared" si="17"/>
        <v/>
      </c>
      <c r="C348" s="55" t="str">
        <f t="shared" si="20"/>
        <v/>
      </c>
      <c r="D348" s="42" t="str">
        <f>IF(A348="","",lookup!E317)</f>
        <v/>
      </c>
      <c r="E348" s="59"/>
      <c r="F348" s="42" t="str">
        <f>IF(A348="","",lookup!C317)</f>
        <v/>
      </c>
      <c r="G348" s="42" t="str">
        <f t="shared" si="19"/>
        <v/>
      </c>
      <c r="H348" s="42" t="str">
        <f t="shared" si="18"/>
        <v/>
      </c>
      <c r="I348" s="43" t="str">
        <f>IF(A348="","",IF(lookup!G317&lt;0,0,lookup!G317))</f>
        <v/>
      </c>
    </row>
    <row r="349" spans="1:9">
      <c r="A349" s="40" t="str">
        <f>IF(I348="","",IF(I348&lt;=0,"",IF(A348=lookup!$A$1,"",lookup!A318)))</f>
        <v/>
      </c>
      <c r="B349" s="54" t="str">
        <f t="shared" si="17"/>
        <v/>
      </c>
      <c r="C349" s="55" t="str">
        <f t="shared" si="20"/>
        <v/>
      </c>
      <c r="D349" s="42" t="str">
        <f>IF(A349="","",lookup!E318)</f>
        <v/>
      </c>
      <c r="E349" s="59"/>
      <c r="F349" s="42" t="str">
        <f>IF(A349="","",lookup!C318)</f>
        <v/>
      </c>
      <c r="G349" s="42" t="str">
        <f t="shared" si="19"/>
        <v/>
      </c>
      <c r="H349" s="42" t="str">
        <f t="shared" si="18"/>
        <v/>
      </c>
      <c r="I349" s="43" t="str">
        <f>IF(A349="","",IF(lookup!G318&lt;0,0,lookup!G318))</f>
        <v/>
      </c>
    </row>
    <row r="350" spans="1:9">
      <c r="A350" s="40" t="str">
        <f>IF(I349="","",IF(I349&lt;=0,"",IF(A349=lookup!$A$1,"",lookup!A319)))</f>
        <v/>
      </c>
      <c r="B350" s="54" t="str">
        <f t="shared" si="17"/>
        <v/>
      </c>
      <c r="C350" s="55" t="str">
        <f t="shared" si="20"/>
        <v/>
      </c>
      <c r="D350" s="42" t="str">
        <f>IF(A350="","",lookup!E319)</f>
        <v/>
      </c>
      <c r="E350" s="59"/>
      <c r="F350" s="42" t="str">
        <f>IF(A350="","",lookup!C319)</f>
        <v/>
      </c>
      <c r="G350" s="42" t="str">
        <f t="shared" si="19"/>
        <v/>
      </c>
      <c r="H350" s="42" t="str">
        <f t="shared" si="18"/>
        <v/>
      </c>
      <c r="I350" s="43" t="str">
        <f>IF(A350="","",IF(lookup!G319&lt;0,0,lookup!G319))</f>
        <v/>
      </c>
    </row>
    <row r="351" spans="1:9">
      <c r="A351" s="40" t="str">
        <f>IF(I350="","",IF(I350&lt;=0,"",IF(A350=lookup!$A$1,"",lookup!A320)))</f>
        <v/>
      </c>
      <c r="B351" s="54" t="str">
        <f t="shared" si="17"/>
        <v/>
      </c>
      <c r="C351" s="55" t="str">
        <f t="shared" si="20"/>
        <v/>
      </c>
      <c r="D351" s="42" t="str">
        <f>IF(A351="","",lookup!E320)</f>
        <v/>
      </c>
      <c r="E351" s="59"/>
      <c r="F351" s="42" t="str">
        <f>IF(A351="","",lookup!C320)</f>
        <v/>
      </c>
      <c r="G351" s="42" t="str">
        <f t="shared" si="19"/>
        <v/>
      </c>
      <c r="H351" s="42" t="str">
        <f t="shared" si="18"/>
        <v/>
      </c>
      <c r="I351" s="43" t="str">
        <f>IF(A351="","",IF(lookup!G320&lt;0,0,lookup!G320))</f>
        <v/>
      </c>
    </row>
    <row r="352" spans="1:9">
      <c r="A352" s="40" t="str">
        <f>IF(I351="","",IF(I351&lt;=0,"",IF(A351=lookup!$A$1,"",lookup!A321)))</f>
        <v/>
      </c>
      <c r="B352" s="54" t="str">
        <f t="shared" si="17"/>
        <v/>
      </c>
      <c r="C352" s="55" t="str">
        <f t="shared" si="20"/>
        <v/>
      </c>
      <c r="D352" s="42" t="str">
        <f>IF(A352="","",lookup!E321)</f>
        <v/>
      </c>
      <c r="E352" s="59"/>
      <c r="F352" s="42" t="str">
        <f>IF(A352="","",lookup!C321)</f>
        <v/>
      </c>
      <c r="G352" s="42" t="str">
        <f t="shared" si="19"/>
        <v/>
      </c>
      <c r="H352" s="42" t="str">
        <f t="shared" si="18"/>
        <v/>
      </c>
      <c r="I352" s="43" t="str">
        <f>IF(A352="","",IF(lookup!G321&lt;0,0,lookup!G321))</f>
        <v/>
      </c>
    </row>
    <row r="353" spans="1:9">
      <c r="A353" s="40" t="str">
        <f>IF(I352="","",IF(I352&lt;=0,"",IF(A352=lookup!$A$1,"",lookup!A322)))</f>
        <v/>
      </c>
      <c r="B353" s="54" t="str">
        <f t="shared" si="17"/>
        <v/>
      </c>
      <c r="C353" s="55" t="str">
        <f t="shared" si="20"/>
        <v/>
      </c>
      <c r="D353" s="42" t="str">
        <f>IF(A353="","",lookup!E322)</f>
        <v/>
      </c>
      <c r="E353" s="59"/>
      <c r="F353" s="42" t="str">
        <f>IF(A353="","",lookup!C322)</f>
        <v/>
      </c>
      <c r="G353" s="42" t="str">
        <f t="shared" si="19"/>
        <v/>
      </c>
      <c r="H353" s="42" t="str">
        <f t="shared" si="18"/>
        <v/>
      </c>
      <c r="I353" s="43" t="str">
        <f>IF(A353="","",IF(lookup!G322&lt;0,0,lookup!G322))</f>
        <v/>
      </c>
    </row>
    <row r="354" spans="1:9">
      <c r="A354" s="40" t="str">
        <f>IF(I353="","",IF(I353&lt;=0,"",IF(A353=lookup!$A$1,"",lookup!A323)))</f>
        <v/>
      </c>
      <c r="B354" s="54" t="str">
        <f t="shared" si="17"/>
        <v/>
      </c>
      <c r="C354" s="55" t="str">
        <f t="shared" si="20"/>
        <v/>
      </c>
      <c r="D354" s="42" t="str">
        <f>IF(A354="","",lookup!E323)</f>
        <v/>
      </c>
      <c r="E354" s="59"/>
      <c r="F354" s="42" t="str">
        <f>IF(A354="","",lookup!C323)</f>
        <v/>
      </c>
      <c r="G354" s="42" t="str">
        <f t="shared" si="19"/>
        <v/>
      </c>
      <c r="H354" s="42" t="str">
        <f t="shared" si="18"/>
        <v/>
      </c>
      <c r="I354" s="43" t="str">
        <f>IF(A354="","",IF(lookup!G323&lt;0,0,lookup!G323))</f>
        <v/>
      </c>
    </row>
    <row r="355" spans="1:9">
      <c r="A355" s="40" t="str">
        <f>IF(I354="","",IF(I354&lt;=0,"",IF(A354=lookup!$A$1,"",lookup!A324)))</f>
        <v/>
      </c>
      <c r="B355" s="54" t="str">
        <f t="shared" ref="B355:B418" si="21">IF(A355="","",DATE(YEAR($C$6),MONTH($C$6)+(A355-1),DAY($C$6)))</f>
        <v/>
      </c>
      <c r="C355" s="55" t="str">
        <f t="shared" si="20"/>
        <v/>
      </c>
      <c r="D355" s="42" t="str">
        <f>IF(A355="","",lookup!E324)</f>
        <v/>
      </c>
      <c r="E355" s="59"/>
      <c r="F355" s="42" t="str">
        <f>IF(A355="","",lookup!C324)</f>
        <v/>
      </c>
      <c r="G355" s="42" t="str">
        <f t="shared" si="19"/>
        <v/>
      </c>
      <c r="H355" s="42" t="str">
        <f t="shared" ref="H355:H418" si="22">IF(A355="","",IF(ISBLANK(E355),D355-F355,E355-F355))</f>
        <v/>
      </c>
      <c r="I355" s="43" t="str">
        <f>IF(A355="","",IF(lookup!G324&lt;0,0,lookup!G324))</f>
        <v/>
      </c>
    </row>
    <row r="356" spans="1:9">
      <c r="A356" s="40" t="str">
        <f>IF(I355="","",IF(I355&lt;=0,"",IF(A355=lookup!$A$1,"",lookup!A325)))</f>
        <v/>
      </c>
      <c r="B356" s="54" t="str">
        <f t="shared" si="21"/>
        <v/>
      </c>
      <c r="C356" s="55" t="str">
        <f t="shared" si="20"/>
        <v/>
      </c>
      <c r="D356" s="42" t="str">
        <f>IF(A356="","",lookup!E325)</f>
        <v/>
      </c>
      <c r="E356" s="59"/>
      <c r="F356" s="42" t="str">
        <f>IF(A356="","",lookup!C325)</f>
        <v/>
      </c>
      <c r="G356" s="42" t="str">
        <f t="shared" ref="G356:G419" si="23">IF(A356="","",G355+F356)</f>
        <v/>
      </c>
      <c r="H356" s="42" t="str">
        <f t="shared" si="22"/>
        <v/>
      </c>
      <c r="I356" s="43" t="str">
        <f>IF(A356="","",IF(lookup!G325&lt;0,0,lookup!G325))</f>
        <v/>
      </c>
    </row>
    <row r="357" spans="1:9">
      <c r="A357" s="40" t="str">
        <f>IF(I356="","",IF(I356&lt;=0,"",IF(A356=lookup!$A$1,"",lookup!A326)))</f>
        <v/>
      </c>
      <c r="B357" s="54" t="str">
        <f t="shared" si="21"/>
        <v/>
      </c>
      <c r="C357" s="55" t="str">
        <f t="shared" si="20"/>
        <v/>
      </c>
      <c r="D357" s="42" t="str">
        <f>IF(A357="","",lookup!E326)</f>
        <v/>
      </c>
      <c r="E357" s="59"/>
      <c r="F357" s="42" t="str">
        <f>IF(A357="","",lookup!C326)</f>
        <v/>
      </c>
      <c r="G357" s="42" t="str">
        <f t="shared" si="23"/>
        <v/>
      </c>
      <c r="H357" s="42" t="str">
        <f t="shared" si="22"/>
        <v/>
      </c>
      <c r="I357" s="43" t="str">
        <f>IF(A357="","",IF(lookup!G326&lt;0,0,lookup!G326))</f>
        <v/>
      </c>
    </row>
    <row r="358" spans="1:9" ht="13.5" thickBot="1">
      <c r="A358" s="34" t="str">
        <f>IF(I357="","",IF(I357&lt;=0,"",IF(A357=lookup!$A$1,"",lookup!A327)))</f>
        <v/>
      </c>
      <c r="B358" s="56" t="str">
        <f t="shared" si="21"/>
        <v/>
      </c>
      <c r="C358" s="57" t="str">
        <f t="shared" si="20"/>
        <v/>
      </c>
      <c r="D358" s="37" t="str">
        <f>IF(A358="","",lookup!E327)</f>
        <v/>
      </c>
      <c r="E358" s="60"/>
      <c r="F358" s="37" t="str">
        <f>IF(A358="","",lookup!C327)</f>
        <v/>
      </c>
      <c r="G358" s="37" t="str">
        <f t="shared" si="23"/>
        <v/>
      </c>
      <c r="H358" s="37" t="str">
        <f t="shared" si="22"/>
        <v/>
      </c>
      <c r="I358" s="38" t="str">
        <f>IF(A358="","",IF(lookup!G327&lt;0,0,lookup!G327))</f>
        <v/>
      </c>
    </row>
    <row r="359" spans="1:9">
      <c r="A359" s="30" t="str">
        <f>IF(I358="","",IF(I358&lt;=0,"",IF(A358=lookup!$A$1,"",lookup!A328)))</f>
        <v/>
      </c>
      <c r="B359" s="52" t="str">
        <f t="shared" si="21"/>
        <v/>
      </c>
      <c r="C359" s="53" t="str">
        <f t="shared" si="20"/>
        <v/>
      </c>
      <c r="D359" s="32" t="str">
        <f>IF(A359="","",lookup!E328)</f>
        <v/>
      </c>
      <c r="E359" s="58"/>
      <c r="F359" s="32" t="str">
        <f>IF(A359="","",lookup!C328)</f>
        <v/>
      </c>
      <c r="G359" s="32" t="str">
        <f t="shared" si="23"/>
        <v/>
      </c>
      <c r="H359" s="32" t="str">
        <f t="shared" si="22"/>
        <v/>
      </c>
      <c r="I359" s="33" t="str">
        <f>IF(A359="","",IF(lookup!G328&lt;0,0,lookup!G328))</f>
        <v/>
      </c>
    </row>
    <row r="360" spans="1:9">
      <c r="A360" s="40" t="str">
        <f>IF(I359="","",IF(I359&lt;=0,"",IF(A359=lookup!$A$1,"",lookup!A329)))</f>
        <v/>
      </c>
      <c r="B360" s="54" t="str">
        <f t="shared" si="21"/>
        <v/>
      </c>
      <c r="C360" s="55" t="str">
        <f t="shared" si="20"/>
        <v/>
      </c>
      <c r="D360" s="42" t="str">
        <f>IF(A360="","",lookup!E329)</f>
        <v/>
      </c>
      <c r="E360" s="59"/>
      <c r="F360" s="42" t="str">
        <f>IF(A360="","",lookup!C329)</f>
        <v/>
      </c>
      <c r="G360" s="42" t="str">
        <f t="shared" si="23"/>
        <v/>
      </c>
      <c r="H360" s="42" t="str">
        <f t="shared" si="22"/>
        <v/>
      </c>
      <c r="I360" s="43" t="str">
        <f>IF(A360="","",IF(lookup!G329&lt;0,0,lookup!G329))</f>
        <v/>
      </c>
    </row>
    <row r="361" spans="1:9">
      <c r="A361" s="40" t="str">
        <f>IF(I360="","",IF(I360&lt;=0,"",IF(A360=lookup!$A$1,"",lookup!A330)))</f>
        <v/>
      </c>
      <c r="B361" s="54" t="str">
        <f t="shared" si="21"/>
        <v/>
      </c>
      <c r="C361" s="55" t="str">
        <f t="shared" si="20"/>
        <v/>
      </c>
      <c r="D361" s="42" t="str">
        <f>IF(A361="","",lookup!E330)</f>
        <v/>
      </c>
      <c r="E361" s="59"/>
      <c r="F361" s="42" t="str">
        <f>IF(A361="","",lookup!C330)</f>
        <v/>
      </c>
      <c r="G361" s="42" t="str">
        <f t="shared" si="23"/>
        <v/>
      </c>
      <c r="H361" s="42" t="str">
        <f t="shared" si="22"/>
        <v/>
      </c>
      <c r="I361" s="43" t="str">
        <f>IF(A361="","",IF(lookup!G330&lt;0,0,lookup!G330))</f>
        <v/>
      </c>
    </row>
    <row r="362" spans="1:9">
      <c r="A362" s="40" t="str">
        <f>IF(I361="","",IF(I361&lt;=0,"",IF(A361=lookup!$A$1,"",lookup!A331)))</f>
        <v/>
      </c>
      <c r="B362" s="54" t="str">
        <f t="shared" si="21"/>
        <v/>
      </c>
      <c r="C362" s="55" t="str">
        <f t="shared" si="20"/>
        <v/>
      </c>
      <c r="D362" s="42" t="str">
        <f>IF(A362="","",lookup!E331)</f>
        <v/>
      </c>
      <c r="E362" s="59"/>
      <c r="F362" s="42" t="str">
        <f>IF(A362="","",lookup!C331)</f>
        <v/>
      </c>
      <c r="G362" s="42" t="str">
        <f t="shared" si="23"/>
        <v/>
      </c>
      <c r="H362" s="42" t="str">
        <f t="shared" si="22"/>
        <v/>
      </c>
      <c r="I362" s="43" t="str">
        <f>IF(A362="","",IF(lookup!G331&lt;0,0,lookup!G331))</f>
        <v/>
      </c>
    </row>
    <row r="363" spans="1:9">
      <c r="A363" s="40" t="str">
        <f>IF(I362="","",IF(I362&lt;=0,"",IF(A362=lookup!$A$1,"",lookup!A332)))</f>
        <v/>
      </c>
      <c r="B363" s="54" t="str">
        <f t="shared" si="21"/>
        <v/>
      </c>
      <c r="C363" s="55" t="str">
        <f t="shared" si="20"/>
        <v/>
      </c>
      <c r="D363" s="42" t="str">
        <f>IF(A363="","",lookup!E332)</f>
        <v/>
      </c>
      <c r="E363" s="59"/>
      <c r="F363" s="42" t="str">
        <f>IF(A363="","",lookup!C332)</f>
        <v/>
      </c>
      <c r="G363" s="42" t="str">
        <f t="shared" si="23"/>
        <v/>
      </c>
      <c r="H363" s="42" t="str">
        <f t="shared" si="22"/>
        <v/>
      </c>
      <c r="I363" s="43" t="str">
        <f>IF(A363="","",IF(lookup!G332&lt;0,0,lookup!G332))</f>
        <v/>
      </c>
    </row>
    <row r="364" spans="1:9">
      <c r="A364" s="40" t="str">
        <f>IF(I363="","",IF(I363&lt;=0,"",IF(A363=lookup!$A$1,"",lookup!A333)))</f>
        <v/>
      </c>
      <c r="B364" s="54" t="str">
        <f t="shared" si="21"/>
        <v/>
      </c>
      <c r="C364" s="55" t="str">
        <f t="shared" si="20"/>
        <v/>
      </c>
      <c r="D364" s="42" t="str">
        <f>IF(A364="","",lookup!E333)</f>
        <v/>
      </c>
      <c r="E364" s="59"/>
      <c r="F364" s="42" t="str">
        <f>IF(A364="","",lookup!C333)</f>
        <v/>
      </c>
      <c r="G364" s="42" t="str">
        <f t="shared" si="23"/>
        <v/>
      </c>
      <c r="H364" s="42" t="str">
        <f t="shared" si="22"/>
        <v/>
      </c>
      <c r="I364" s="43" t="str">
        <f>IF(A364="","",IF(lookup!G333&lt;0,0,lookup!G333))</f>
        <v/>
      </c>
    </row>
    <row r="365" spans="1:9">
      <c r="A365" s="40" t="str">
        <f>IF(I364="","",IF(I364&lt;=0,"",IF(A364=lookup!$A$1,"",lookup!A334)))</f>
        <v/>
      </c>
      <c r="B365" s="54" t="str">
        <f t="shared" si="21"/>
        <v/>
      </c>
      <c r="C365" s="55" t="str">
        <f t="shared" si="20"/>
        <v/>
      </c>
      <c r="D365" s="42" t="str">
        <f>IF(A365="","",lookup!E334)</f>
        <v/>
      </c>
      <c r="E365" s="59"/>
      <c r="F365" s="42" t="str">
        <f>IF(A365="","",lookup!C334)</f>
        <v/>
      </c>
      <c r="G365" s="42" t="str">
        <f t="shared" si="23"/>
        <v/>
      </c>
      <c r="H365" s="42" t="str">
        <f t="shared" si="22"/>
        <v/>
      </c>
      <c r="I365" s="43" t="str">
        <f>IF(A365="","",IF(lookup!G334&lt;0,0,lookup!G334))</f>
        <v/>
      </c>
    </row>
    <row r="366" spans="1:9">
      <c r="A366" s="40" t="str">
        <f>IF(I365="","",IF(I365&lt;=0,"",IF(A365=lookup!$A$1,"",lookup!A335)))</f>
        <v/>
      </c>
      <c r="B366" s="54" t="str">
        <f t="shared" si="21"/>
        <v/>
      </c>
      <c r="C366" s="55" t="str">
        <f t="shared" si="20"/>
        <v/>
      </c>
      <c r="D366" s="42" t="str">
        <f>IF(A366="","",lookup!E335)</f>
        <v/>
      </c>
      <c r="E366" s="59"/>
      <c r="F366" s="42" t="str">
        <f>IF(A366="","",lookup!C335)</f>
        <v/>
      </c>
      <c r="G366" s="42" t="str">
        <f t="shared" si="23"/>
        <v/>
      </c>
      <c r="H366" s="42" t="str">
        <f t="shared" si="22"/>
        <v/>
      </c>
      <c r="I366" s="43" t="str">
        <f>IF(A366="","",IF(lookup!G335&lt;0,0,lookup!G335))</f>
        <v/>
      </c>
    </row>
    <row r="367" spans="1:9">
      <c r="A367" s="40" t="str">
        <f>IF(I366="","",IF(I366&lt;=0,"",IF(A366=lookup!$A$1,"",lookup!A336)))</f>
        <v/>
      </c>
      <c r="B367" s="54" t="str">
        <f t="shared" si="21"/>
        <v/>
      </c>
      <c r="C367" s="55" t="str">
        <f t="shared" ref="C367:C430" si="24">IF(A367="","",C366)</f>
        <v/>
      </c>
      <c r="D367" s="42" t="str">
        <f>IF(A367="","",lookup!E336)</f>
        <v/>
      </c>
      <c r="E367" s="59"/>
      <c r="F367" s="42" t="str">
        <f>IF(A367="","",lookup!C336)</f>
        <v/>
      </c>
      <c r="G367" s="42" t="str">
        <f t="shared" si="23"/>
        <v/>
      </c>
      <c r="H367" s="42" t="str">
        <f t="shared" si="22"/>
        <v/>
      </c>
      <c r="I367" s="43" t="str">
        <f>IF(A367="","",IF(lookup!G336&lt;0,0,lookup!G336))</f>
        <v/>
      </c>
    </row>
    <row r="368" spans="1:9">
      <c r="A368" s="40" t="str">
        <f>IF(I367="","",IF(I367&lt;=0,"",IF(A367=lookup!$A$1,"",lookup!A337)))</f>
        <v/>
      </c>
      <c r="B368" s="54" t="str">
        <f t="shared" si="21"/>
        <v/>
      </c>
      <c r="C368" s="55" t="str">
        <f t="shared" si="24"/>
        <v/>
      </c>
      <c r="D368" s="42" t="str">
        <f>IF(A368="","",lookup!E337)</f>
        <v/>
      </c>
      <c r="E368" s="59"/>
      <c r="F368" s="42" t="str">
        <f>IF(A368="","",lookup!C337)</f>
        <v/>
      </c>
      <c r="G368" s="42" t="str">
        <f t="shared" si="23"/>
        <v/>
      </c>
      <c r="H368" s="42" t="str">
        <f t="shared" si="22"/>
        <v/>
      </c>
      <c r="I368" s="43" t="str">
        <f>IF(A368="","",IF(lookup!G337&lt;0,0,lookup!G337))</f>
        <v/>
      </c>
    </row>
    <row r="369" spans="1:9">
      <c r="A369" s="40" t="str">
        <f>IF(I368="","",IF(I368&lt;=0,"",IF(A368=lookup!$A$1,"",lookup!A338)))</f>
        <v/>
      </c>
      <c r="B369" s="54" t="str">
        <f t="shared" si="21"/>
        <v/>
      </c>
      <c r="C369" s="55" t="str">
        <f t="shared" si="24"/>
        <v/>
      </c>
      <c r="D369" s="42" t="str">
        <f>IF(A369="","",lookup!E338)</f>
        <v/>
      </c>
      <c r="E369" s="59"/>
      <c r="F369" s="42" t="str">
        <f>IF(A369="","",lookup!C338)</f>
        <v/>
      </c>
      <c r="G369" s="42" t="str">
        <f t="shared" si="23"/>
        <v/>
      </c>
      <c r="H369" s="42" t="str">
        <f t="shared" si="22"/>
        <v/>
      </c>
      <c r="I369" s="43" t="str">
        <f>IF(A369="","",IF(lookup!G338&lt;0,0,lookup!G338))</f>
        <v/>
      </c>
    </row>
    <row r="370" spans="1:9" ht="13.5" thickBot="1">
      <c r="A370" s="34" t="str">
        <f>IF(I369="","",IF(I369&lt;=0,"",IF(A369=lookup!$A$1,"",lookup!A339)))</f>
        <v/>
      </c>
      <c r="B370" s="56" t="str">
        <f t="shared" si="21"/>
        <v/>
      </c>
      <c r="C370" s="57" t="str">
        <f t="shared" si="24"/>
        <v/>
      </c>
      <c r="D370" s="37" t="str">
        <f>IF(A370="","",lookup!E339)</f>
        <v/>
      </c>
      <c r="E370" s="60"/>
      <c r="F370" s="37" t="str">
        <f>IF(A370="","",lookup!C339)</f>
        <v/>
      </c>
      <c r="G370" s="37" t="str">
        <f t="shared" si="23"/>
        <v/>
      </c>
      <c r="H370" s="37" t="str">
        <f t="shared" si="22"/>
        <v/>
      </c>
      <c r="I370" s="38" t="str">
        <f>IF(A370="","",IF(lookup!G339&lt;0,0,lookup!G339))</f>
        <v/>
      </c>
    </row>
    <row r="371" spans="1:9">
      <c r="A371" s="30" t="str">
        <f>IF(I370="","",IF(I370&lt;=0,"",IF(A370=lookup!$A$1,"",lookup!A340)))</f>
        <v/>
      </c>
      <c r="B371" s="52" t="str">
        <f t="shared" si="21"/>
        <v/>
      </c>
      <c r="C371" s="53" t="str">
        <f t="shared" si="24"/>
        <v/>
      </c>
      <c r="D371" s="32" t="str">
        <f>IF(A371="","",lookup!E340)</f>
        <v/>
      </c>
      <c r="E371" s="58"/>
      <c r="F371" s="32" t="str">
        <f>IF(A371="","",lookup!C340)</f>
        <v/>
      </c>
      <c r="G371" s="32" t="str">
        <f t="shared" si="23"/>
        <v/>
      </c>
      <c r="H371" s="32" t="str">
        <f t="shared" si="22"/>
        <v/>
      </c>
      <c r="I371" s="33" t="str">
        <f>IF(A371="","",IF(lookup!G340&lt;0,0,lookup!G340))</f>
        <v/>
      </c>
    </row>
    <row r="372" spans="1:9">
      <c r="A372" s="40" t="str">
        <f>IF(I371="","",IF(I371&lt;=0,"",IF(A371=lookup!$A$1,"",lookup!A341)))</f>
        <v/>
      </c>
      <c r="B372" s="54" t="str">
        <f t="shared" si="21"/>
        <v/>
      </c>
      <c r="C372" s="55" t="str">
        <f t="shared" si="24"/>
        <v/>
      </c>
      <c r="D372" s="42" t="str">
        <f>IF(A372="","",lookup!E341)</f>
        <v/>
      </c>
      <c r="E372" s="59"/>
      <c r="F372" s="42" t="str">
        <f>IF(A372="","",lookup!C341)</f>
        <v/>
      </c>
      <c r="G372" s="42" t="str">
        <f t="shared" si="23"/>
        <v/>
      </c>
      <c r="H372" s="42" t="str">
        <f t="shared" si="22"/>
        <v/>
      </c>
      <c r="I372" s="43" t="str">
        <f>IF(A372="","",IF(lookup!G341&lt;0,0,lookup!G341))</f>
        <v/>
      </c>
    </row>
    <row r="373" spans="1:9">
      <c r="A373" s="40" t="str">
        <f>IF(I372="","",IF(I372&lt;=0,"",IF(A372=lookup!$A$1,"",lookup!A342)))</f>
        <v/>
      </c>
      <c r="B373" s="54" t="str">
        <f t="shared" si="21"/>
        <v/>
      </c>
      <c r="C373" s="55" t="str">
        <f t="shared" si="24"/>
        <v/>
      </c>
      <c r="D373" s="42" t="str">
        <f>IF(A373="","",lookup!E342)</f>
        <v/>
      </c>
      <c r="E373" s="59"/>
      <c r="F373" s="42" t="str">
        <f>IF(A373="","",lookup!C342)</f>
        <v/>
      </c>
      <c r="G373" s="42" t="str">
        <f t="shared" si="23"/>
        <v/>
      </c>
      <c r="H373" s="42" t="str">
        <f t="shared" si="22"/>
        <v/>
      </c>
      <c r="I373" s="43" t="str">
        <f>IF(A373="","",IF(lookup!G342&lt;0,0,lookup!G342))</f>
        <v/>
      </c>
    </row>
    <row r="374" spans="1:9">
      <c r="A374" s="40" t="str">
        <f>IF(I373="","",IF(I373&lt;=0,"",IF(A373=lookup!$A$1,"",lookup!A343)))</f>
        <v/>
      </c>
      <c r="B374" s="54" t="str">
        <f t="shared" si="21"/>
        <v/>
      </c>
      <c r="C374" s="55" t="str">
        <f t="shared" si="24"/>
        <v/>
      </c>
      <c r="D374" s="42" t="str">
        <f>IF(A374="","",lookup!E343)</f>
        <v/>
      </c>
      <c r="E374" s="59"/>
      <c r="F374" s="42" t="str">
        <f>IF(A374="","",lookup!C343)</f>
        <v/>
      </c>
      <c r="G374" s="42" t="str">
        <f t="shared" si="23"/>
        <v/>
      </c>
      <c r="H374" s="42" t="str">
        <f t="shared" si="22"/>
        <v/>
      </c>
      <c r="I374" s="43" t="str">
        <f>IF(A374="","",IF(lookup!G343&lt;0,0,lookup!G343))</f>
        <v/>
      </c>
    </row>
    <row r="375" spans="1:9">
      <c r="A375" s="40" t="str">
        <f>IF(I374="","",IF(I374&lt;=0,"",IF(A374=lookup!$A$1,"",lookup!A344)))</f>
        <v/>
      </c>
      <c r="B375" s="54" t="str">
        <f t="shared" si="21"/>
        <v/>
      </c>
      <c r="C375" s="55" t="str">
        <f t="shared" si="24"/>
        <v/>
      </c>
      <c r="D375" s="42" t="str">
        <f>IF(A375="","",lookup!E344)</f>
        <v/>
      </c>
      <c r="E375" s="59"/>
      <c r="F375" s="42" t="str">
        <f>IF(A375="","",lookup!C344)</f>
        <v/>
      </c>
      <c r="G375" s="42" t="str">
        <f t="shared" si="23"/>
        <v/>
      </c>
      <c r="H375" s="42" t="str">
        <f t="shared" si="22"/>
        <v/>
      </c>
      <c r="I375" s="43" t="str">
        <f>IF(A375="","",IF(lookup!G344&lt;0,0,lookup!G344))</f>
        <v/>
      </c>
    </row>
    <row r="376" spans="1:9">
      <c r="A376" s="40" t="str">
        <f>IF(I375="","",IF(I375&lt;=0,"",IF(A375=lookup!$A$1,"",lookup!A345)))</f>
        <v/>
      </c>
      <c r="B376" s="54" t="str">
        <f t="shared" si="21"/>
        <v/>
      </c>
      <c r="C376" s="55" t="str">
        <f t="shared" si="24"/>
        <v/>
      </c>
      <c r="D376" s="42" t="str">
        <f>IF(A376="","",lookup!E345)</f>
        <v/>
      </c>
      <c r="E376" s="59"/>
      <c r="F376" s="42" t="str">
        <f>IF(A376="","",lookup!C345)</f>
        <v/>
      </c>
      <c r="G376" s="42" t="str">
        <f t="shared" si="23"/>
        <v/>
      </c>
      <c r="H376" s="42" t="str">
        <f t="shared" si="22"/>
        <v/>
      </c>
      <c r="I376" s="43" t="str">
        <f>IF(A376="","",IF(lookup!G345&lt;0,0,lookup!G345))</f>
        <v/>
      </c>
    </row>
    <row r="377" spans="1:9">
      <c r="A377" s="40" t="str">
        <f>IF(I376="","",IF(I376&lt;=0,"",IF(A376=lookup!$A$1,"",lookup!A346)))</f>
        <v/>
      </c>
      <c r="B377" s="54" t="str">
        <f t="shared" si="21"/>
        <v/>
      </c>
      <c r="C377" s="55" t="str">
        <f t="shared" si="24"/>
        <v/>
      </c>
      <c r="D377" s="42" t="str">
        <f>IF(A377="","",lookup!E346)</f>
        <v/>
      </c>
      <c r="E377" s="59"/>
      <c r="F377" s="42" t="str">
        <f>IF(A377="","",lookup!C346)</f>
        <v/>
      </c>
      <c r="G377" s="42" t="str">
        <f t="shared" si="23"/>
        <v/>
      </c>
      <c r="H377" s="42" t="str">
        <f t="shared" si="22"/>
        <v/>
      </c>
      <c r="I377" s="43" t="str">
        <f>IF(A377="","",IF(lookup!G346&lt;0,0,lookup!G346))</f>
        <v/>
      </c>
    </row>
    <row r="378" spans="1:9">
      <c r="A378" s="40" t="str">
        <f>IF(I377="","",IF(I377&lt;=0,"",IF(A377=lookup!$A$1,"",lookup!A347)))</f>
        <v/>
      </c>
      <c r="B378" s="54" t="str">
        <f t="shared" si="21"/>
        <v/>
      </c>
      <c r="C378" s="55" t="str">
        <f t="shared" si="24"/>
        <v/>
      </c>
      <c r="D378" s="42" t="str">
        <f>IF(A378="","",lookup!E347)</f>
        <v/>
      </c>
      <c r="E378" s="59"/>
      <c r="F378" s="42" t="str">
        <f>IF(A378="","",lookup!C347)</f>
        <v/>
      </c>
      <c r="G378" s="42" t="str">
        <f t="shared" si="23"/>
        <v/>
      </c>
      <c r="H378" s="42" t="str">
        <f t="shared" si="22"/>
        <v/>
      </c>
      <c r="I378" s="43" t="str">
        <f>IF(A378="","",IF(lookup!G347&lt;0,0,lookup!G347))</f>
        <v/>
      </c>
    </row>
    <row r="379" spans="1:9">
      <c r="A379" s="40" t="str">
        <f>IF(I378="","",IF(I378&lt;=0,"",IF(A378=lookup!$A$1,"",lookup!A348)))</f>
        <v/>
      </c>
      <c r="B379" s="54" t="str">
        <f t="shared" si="21"/>
        <v/>
      </c>
      <c r="C379" s="55" t="str">
        <f t="shared" si="24"/>
        <v/>
      </c>
      <c r="D379" s="42" t="str">
        <f>IF(A379="","",lookup!E348)</f>
        <v/>
      </c>
      <c r="E379" s="59"/>
      <c r="F379" s="42" t="str">
        <f>IF(A379="","",lookup!C348)</f>
        <v/>
      </c>
      <c r="G379" s="42" t="str">
        <f t="shared" si="23"/>
        <v/>
      </c>
      <c r="H379" s="42" t="str">
        <f t="shared" si="22"/>
        <v/>
      </c>
      <c r="I379" s="43" t="str">
        <f>IF(A379="","",IF(lookup!G348&lt;0,0,lookup!G348))</f>
        <v/>
      </c>
    </row>
    <row r="380" spans="1:9">
      <c r="A380" s="40" t="str">
        <f>IF(I379="","",IF(I379&lt;=0,"",IF(A379=lookup!$A$1,"",lookup!A349)))</f>
        <v/>
      </c>
      <c r="B380" s="54" t="str">
        <f t="shared" si="21"/>
        <v/>
      </c>
      <c r="C380" s="55" t="str">
        <f t="shared" si="24"/>
        <v/>
      </c>
      <c r="D380" s="42" t="str">
        <f>IF(A380="","",lookup!E349)</f>
        <v/>
      </c>
      <c r="E380" s="59"/>
      <c r="F380" s="42" t="str">
        <f>IF(A380="","",lookup!C349)</f>
        <v/>
      </c>
      <c r="G380" s="42" t="str">
        <f t="shared" si="23"/>
        <v/>
      </c>
      <c r="H380" s="42" t="str">
        <f t="shared" si="22"/>
        <v/>
      </c>
      <c r="I380" s="43" t="str">
        <f>IF(A380="","",IF(lookup!G349&lt;0,0,lookup!G349))</f>
        <v/>
      </c>
    </row>
    <row r="381" spans="1:9">
      <c r="A381" s="40" t="str">
        <f>IF(I380="","",IF(I380&lt;=0,"",IF(A380=lookup!$A$1,"",lookup!A350)))</f>
        <v/>
      </c>
      <c r="B381" s="54" t="str">
        <f t="shared" si="21"/>
        <v/>
      </c>
      <c r="C381" s="55" t="str">
        <f t="shared" si="24"/>
        <v/>
      </c>
      <c r="D381" s="42" t="str">
        <f>IF(A381="","",lookup!E350)</f>
        <v/>
      </c>
      <c r="E381" s="59"/>
      <c r="F381" s="42" t="str">
        <f>IF(A381="","",lookup!C350)</f>
        <v/>
      </c>
      <c r="G381" s="42" t="str">
        <f t="shared" si="23"/>
        <v/>
      </c>
      <c r="H381" s="42" t="str">
        <f t="shared" si="22"/>
        <v/>
      </c>
      <c r="I381" s="43" t="str">
        <f>IF(A381="","",IF(lookup!G350&lt;0,0,lookup!G350))</f>
        <v/>
      </c>
    </row>
    <row r="382" spans="1:9" ht="13.5" thickBot="1">
      <c r="A382" s="34" t="str">
        <f>IF(I381="","",IF(I381&lt;=0,"",IF(A381=lookup!$A$1,"",lookup!A351)))</f>
        <v/>
      </c>
      <c r="B382" s="56" t="str">
        <f t="shared" si="21"/>
        <v/>
      </c>
      <c r="C382" s="57" t="str">
        <f t="shared" si="24"/>
        <v/>
      </c>
      <c r="D382" s="37" t="str">
        <f>IF(A382="","",lookup!E351)</f>
        <v/>
      </c>
      <c r="E382" s="60"/>
      <c r="F382" s="37" t="str">
        <f>IF(A382="","",lookup!C351)</f>
        <v/>
      </c>
      <c r="G382" s="37" t="str">
        <f t="shared" si="23"/>
        <v/>
      </c>
      <c r="H382" s="37" t="str">
        <f t="shared" si="22"/>
        <v/>
      </c>
      <c r="I382" s="38" t="str">
        <f>IF(A382="","",IF(lookup!G351&lt;0,0,lookup!G351))</f>
        <v/>
      </c>
    </row>
    <row r="383" spans="1:9">
      <c r="A383" s="30" t="str">
        <f>IF(I382="","",IF(I382&lt;=0,"",IF(A382=lookup!$A$1,"",lookup!A352)))</f>
        <v/>
      </c>
      <c r="B383" s="52" t="str">
        <f t="shared" si="21"/>
        <v/>
      </c>
      <c r="C383" s="53" t="str">
        <f t="shared" si="24"/>
        <v/>
      </c>
      <c r="D383" s="32" t="str">
        <f>IF(A383="","",lookup!E352)</f>
        <v/>
      </c>
      <c r="E383" s="58"/>
      <c r="F383" s="32" t="str">
        <f>IF(A383="","",lookup!C352)</f>
        <v/>
      </c>
      <c r="G383" s="32" t="str">
        <f t="shared" si="23"/>
        <v/>
      </c>
      <c r="H383" s="32" t="str">
        <f t="shared" si="22"/>
        <v/>
      </c>
      <c r="I383" s="33" t="str">
        <f>IF(A383="","",IF(lookup!G352&lt;0,0,lookup!G352))</f>
        <v/>
      </c>
    </row>
    <row r="384" spans="1:9">
      <c r="A384" s="40" t="str">
        <f>IF(I383="","",IF(I383&lt;=0,"",IF(A383=lookup!$A$1,"",lookup!A353)))</f>
        <v/>
      </c>
      <c r="B384" s="54" t="str">
        <f t="shared" si="21"/>
        <v/>
      </c>
      <c r="C384" s="55" t="str">
        <f t="shared" si="24"/>
        <v/>
      </c>
      <c r="D384" s="42" t="str">
        <f>IF(A384="","",lookup!E353)</f>
        <v/>
      </c>
      <c r="E384" s="59"/>
      <c r="F384" s="42" t="str">
        <f>IF(A384="","",lookup!C353)</f>
        <v/>
      </c>
      <c r="G384" s="42" t="str">
        <f t="shared" si="23"/>
        <v/>
      </c>
      <c r="H384" s="42" t="str">
        <f t="shared" si="22"/>
        <v/>
      </c>
      <c r="I384" s="43" t="str">
        <f>IF(A384="","",IF(lookup!G353&lt;0,0,lookup!G353))</f>
        <v/>
      </c>
    </row>
    <row r="385" spans="1:9">
      <c r="A385" s="40" t="str">
        <f>IF(I384="","",IF(I384&lt;=0,"",IF(A384=lookup!$A$1,"",lookup!A354)))</f>
        <v/>
      </c>
      <c r="B385" s="54" t="str">
        <f t="shared" si="21"/>
        <v/>
      </c>
      <c r="C385" s="55" t="str">
        <f t="shared" si="24"/>
        <v/>
      </c>
      <c r="D385" s="42" t="str">
        <f>IF(A385="","",lookup!E354)</f>
        <v/>
      </c>
      <c r="E385" s="59"/>
      <c r="F385" s="42" t="str">
        <f>IF(A385="","",lookup!C354)</f>
        <v/>
      </c>
      <c r="G385" s="42" t="str">
        <f t="shared" si="23"/>
        <v/>
      </c>
      <c r="H385" s="42" t="str">
        <f t="shared" si="22"/>
        <v/>
      </c>
      <c r="I385" s="43" t="str">
        <f>IF(A385="","",IF(lookup!G354&lt;0,0,lookup!G354))</f>
        <v/>
      </c>
    </row>
    <row r="386" spans="1:9">
      <c r="A386" s="40" t="str">
        <f>IF(I385="","",IF(I385&lt;=0,"",IF(A385=lookup!$A$1,"",lookup!A355)))</f>
        <v/>
      </c>
      <c r="B386" s="54" t="str">
        <f t="shared" si="21"/>
        <v/>
      </c>
      <c r="C386" s="55" t="str">
        <f t="shared" si="24"/>
        <v/>
      </c>
      <c r="D386" s="42" t="str">
        <f>IF(A386="","",lookup!E355)</f>
        <v/>
      </c>
      <c r="E386" s="59"/>
      <c r="F386" s="42" t="str">
        <f>IF(A386="","",lookup!C355)</f>
        <v/>
      </c>
      <c r="G386" s="42" t="str">
        <f t="shared" si="23"/>
        <v/>
      </c>
      <c r="H386" s="42" t="str">
        <f t="shared" si="22"/>
        <v/>
      </c>
      <c r="I386" s="43" t="str">
        <f>IF(A386="","",IF(lookup!G355&lt;0,0,lookup!G355))</f>
        <v/>
      </c>
    </row>
    <row r="387" spans="1:9">
      <c r="A387" s="40" t="str">
        <f>IF(I386="","",IF(I386&lt;=0,"",IF(A386=lookup!$A$1,"",lookup!A356)))</f>
        <v/>
      </c>
      <c r="B387" s="54" t="str">
        <f t="shared" si="21"/>
        <v/>
      </c>
      <c r="C387" s="55" t="str">
        <f t="shared" si="24"/>
        <v/>
      </c>
      <c r="D387" s="42" t="str">
        <f>IF(A387="","",lookup!E356)</f>
        <v/>
      </c>
      <c r="E387" s="59"/>
      <c r="F387" s="42" t="str">
        <f>IF(A387="","",lookup!C356)</f>
        <v/>
      </c>
      <c r="G387" s="42" t="str">
        <f t="shared" si="23"/>
        <v/>
      </c>
      <c r="H387" s="42" t="str">
        <f t="shared" si="22"/>
        <v/>
      </c>
      <c r="I387" s="43" t="str">
        <f>IF(A387="","",IF(lookup!G356&lt;0,0,lookup!G356))</f>
        <v/>
      </c>
    </row>
    <row r="388" spans="1:9">
      <c r="A388" s="40" t="str">
        <f>IF(I387="","",IF(I387&lt;=0,"",IF(A387=lookup!$A$1,"",lookup!A357)))</f>
        <v/>
      </c>
      <c r="B388" s="54" t="str">
        <f t="shared" si="21"/>
        <v/>
      </c>
      <c r="C388" s="55" t="str">
        <f t="shared" si="24"/>
        <v/>
      </c>
      <c r="D388" s="42" t="str">
        <f>IF(A388="","",lookup!E357)</f>
        <v/>
      </c>
      <c r="E388" s="59"/>
      <c r="F388" s="42" t="str">
        <f>IF(A388="","",lookup!C357)</f>
        <v/>
      </c>
      <c r="G388" s="42" t="str">
        <f t="shared" si="23"/>
        <v/>
      </c>
      <c r="H388" s="42" t="str">
        <f t="shared" si="22"/>
        <v/>
      </c>
      <c r="I388" s="43" t="str">
        <f>IF(A388="","",IF(lookup!G357&lt;0,0,lookup!G357))</f>
        <v/>
      </c>
    </row>
    <row r="389" spans="1:9">
      <c r="A389" s="40" t="str">
        <f>IF(I388="","",IF(I388&lt;=0,"",IF(A388=lookup!$A$1,"",lookup!A358)))</f>
        <v/>
      </c>
      <c r="B389" s="54" t="str">
        <f t="shared" si="21"/>
        <v/>
      </c>
      <c r="C389" s="55" t="str">
        <f t="shared" si="24"/>
        <v/>
      </c>
      <c r="D389" s="42" t="str">
        <f>IF(A389="","",lookup!E358)</f>
        <v/>
      </c>
      <c r="E389" s="59"/>
      <c r="F389" s="42" t="str">
        <f>IF(A389="","",lookup!C358)</f>
        <v/>
      </c>
      <c r="G389" s="42" t="str">
        <f t="shared" si="23"/>
        <v/>
      </c>
      <c r="H389" s="42" t="str">
        <f t="shared" si="22"/>
        <v/>
      </c>
      <c r="I389" s="43" t="str">
        <f>IF(A389="","",IF(lookup!G358&lt;0,0,lookup!G358))</f>
        <v/>
      </c>
    </row>
    <row r="390" spans="1:9">
      <c r="A390" s="40" t="str">
        <f>IF(I389="","",IF(I389&lt;=0,"",IF(A389=lookup!$A$1,"",lookup!A359)))</f>
        <v/>
      </c>
      <c r="B390" s="54" t="str">
        <f t="shared" si="21"/>
        <v/>
      </c>
      <c r="C390" s="55" t="str">
        <f t="shared" si="24"/>
        <v/>
      </c>
      <c r="D390" s="42" t="str">
        <f>IF(A390="","",lookup!E359)</f>
        <v/>
      </c>
      <c r="E390" s="59"/>
      <c r="F390" s="42" t="str">
        <f>IF(A390="","",lookup!C359)</f>
        <v/>
      </c>
      <c r="G390" s="42" t="str">
        <f t="shared" si="23"/>
        <v/>
      </c>
      <c r="H390" s="42" t="str">
        <f t="shared" si="22"/>
        <v/>
      </c>
      <c r="I390" s="43" t="str">
        <f>IF(A390="","",IF(lookup!G359&lt;0,0,lookup!G359))</f>
        <v/>
      </c>
    </row>
    <row r="391" spans="1:9">
      <c r="A391" s="40" t="str">
        <f>IF(I390="","",IF(I390&lt;=0,"",IF(A390=lookup!$A$1,"",lookup!A360)))</f>
        <v/>
      </c>
      <c r="B391" s="54" t="str">
        <f t="shared" si="21"/>
        <v/>
      </c>
      <c r="C391" s="55" t="str">
        <f t="shared" si="24"/>
        <v/>
      </c>
      <c r="D391" s="42" t="str">
        <f>IF(A391="","",lookup!E360)</f>
        <v/>
      </c>
      <c r="E391" s="59"/>
      <c r="F391" s="42" t="str">
        <f>IF(A391="","",lookup!C360)</f>
        <v/>
      </c>
      <c r="G391" s="42" t="str">
        <f t="shared" si="23"/>
        <v/>
      </c>
      <c r="H391" s="42" t="str">
        <f t="shared" si="22"/>
        <v/>
      </c>
      <c r="I391" s="43" t="str">
        <f>IF(A391="","",IF(lookup!G360&lt;0,0,lookup!G360))</f>
        <v/>
      </c>
    </row>
    <row r="392" spans="1:9">
      <c r="A392" s="40" t="str">
        <f>IF(I391="","",IF(I391&lt;=0,"",IF(A391=lookup!$A$1,"",lookup!A361)))</f>
        <v/>
      </c>
      <c r="B392" s="54" t="str">
        <f t="shared" si="21"/>
        <v/>
      </c>
      <c r="C392" s="55" t="str">
        <f t="shared" si="24"/>
        <v/>
      </c>
      <c r="D392" s="42" t="str">
        <f>IF(A392="","",lookup!E361)</f>
        <v/>
      </c>
      <c r="E392" s="59"/>
      <c r="F392" s="42" t="str">
        <f>IF(A392="","",lookup!C361)</f>
        <v/>
      </c>
      <c r="G392" s="42" t="str">
        <f t="shared" si="23"/>
        <v/>
      </c>
      <c r="H392" s="42" t="str">
        <f t="shared" si="22"/>
        <v/>
      </c>
      <c r="I392" s="43" t="str">
        <f>IF(A392="","",IF(lookup!G361&lt;0,0,lookup!G361))</f>
        <v/>
      </c>
    </row>
    <row r="393" spans="1:9">
      <c r="A393" s="40" t="str">
        <f>IF(I392="","",IF(I392&lt;=0,"",IF(A392=lookup!$A$1,"",lookup!A362)))</f>
        <v/>
      </c>
      <c r="B393" s="54" t="str">
        <f t="shared" si="21"/>
        <v/>
      </c>
      <c r="C393" s="55" t="str">
        <f t="shared" si="24"/>
        <v/>
      </c>
      <c r="D393" s="42" t="str">
        <f>IF(A393="","",lookup!E362)</f>
        <v/>
      </c>
      <c r="E393" s="59"/>
      <c r="F393" s="42" t="str">
        <f>IF(A393="","",lookup!C362)</f>
        <v/>
      </c>
      <c r="G393" s="42" t="str">
        <f t="shared" si="23"/>
        <v/>
      </c>
      <c r="H393" s="42" t="str">
        <f t="shared" si="22"/>
        <v/>
      </c>
      <c r="I393" s="43" t="str">
        <f>IF(A393="","",IF(lookup!G362&lt;0,0,lookup!G362))</f>
        <v/>
      </c>
    </row>
    <row r="394" spans="1:9" ht="13.5" thickBot="1">
      <c r="A394" s="34" t="str">
        <f>IF(I393="","",IF(I393&lt;=0,"",IF(A393=lookup!$A$1,"",lookup!A363)))</f>
        <v/>
      </c>
      <c r="B394" s="56" t="str">
        <f t="shared" si="21"/>
        <v/>
      </c>
      <c r="C394" s="57" t="str">
        <f t="shared" si="24"/>
        <v/>
      </c>
      <c r="D394" s="37" t="str">
        <f>IF(A394="","",lookup!E363)</f>
        <v/>
      </c>
      <c r="E394" s="60"/>
      <c r="F394" s="37" t="str">
        <f>IF(A394="","",lookup!C363)</f>
        <v/>
      </c>
      <c r="G394" s="37" t="str">
        <f t="shared" si="23"/>
        <v/>
      </c>
      <c r="H394" s="37" t="str">
        <f t="shared" si="22"/>
        <v/>
      </c>
      <c r="I394" s="38" t="str">
        <f>IF(A394="","",IF(lookup!G363&lt;0,0,lookup!G363))</f>
        <v/>
      </c>
    </row>
    <row r="395" spans="1:9">
      <c r="A395" s="30" t="str">
        <f>IF(I394="","",IF(I394&lt;=0,"",IF(A394=lookup!$A$1,"",lookup!A364)))</f>
        <v/>
      </c>
      <c r="B395" s="52" t="str">
        <f t="shared" si="21"/>
        <v/>
      </c>
      <c r="C395" s="53" t="str">
        <f t="shared" si="24"/>
        <v/>
      </c>
      <c r="D395" s="32" t="str">
        <f>IF(A395="","",lookup!E364)</f>
        <v/>
      </c>
      <c r="E395" s="58"/>
      <c r="F395" s="32" t="str">
        <f>IF(A395="","",lookup!C364)</f>
        <v/>
      </c>
      <c r="G395" s="32" t="str">
        <f t="shared" si="23"/>
        <v/>
      </c>
      <c r="H395" s="32" t="str">
        <f t="shared" si="22"/>
        <v/>
      </c>
      <c r="I395" s="33" t="str">
        <f>IF(A395="","",IF(lookup!G364&lt;0,0,lookup!G364))</f>
        <v/>
      </c>
    </row>
    <row r="396" spans="1:9">
      <c r="A396" s="40" t="str">
        <f>IF(I395="","",IF(I395&lt;=0,"",IF(A395=lookup!$A$1,"",lookup!A365)))</f>
        <v/>
      </c>
      <c r="B396" s="54" t="str">
        <f t="shared" si="21"/>
        <v/>
      </c>
      <c r="C396" s="55" t="str">
        <f t="shared" si="24"/>
        <v/>
      </c>
      <c r="D396" s="42" t="str">
        <f>IF(A396="","",lookup!E365)</f>
        <v/>
      </c>
      <c r="E396" s="59"/>
      <c r="F396" s="42" t="str">
        <f>IF(A396="","",lookup!C365)</f>
        <v/>
      </c>
      <c r="G396" s="42" t="str">
        <f t="shared" si="23"/>
        <v/>
      </c>
      <c r="H396" s="42" t="str">
        <f t="shared" si="22"/>
        <v/>
      </c>
      <c r="I396" s="43" t="str">
        <f>IF(A396="","",IF(lookup!G365&lt;0,0,lookup!G365))</f>
        <v/>
      </c>
    </row>
    <row r="397" spans="1:9">
      <c r="A397" s="40" t="str">
        <f>IF(I396="","",IF(I396&lt;=0,"",IF(A396=lookup!$A$1,"",lookup!A366)))</f>
        <v/>
      </c>
      <c r="B397" s="54" t="str">
        <f t="shared" si="21"/>
        <v/>
      </c>
      <c r="C397" s="55" t="str">
        <f t="shared" si="24"/>
        <v/>
      </c>
      <c r="D397" s="42" t="str">
        <f>IF(A397="","",lookup!E366)</f>
        <v/>
      </c>
      <c r="E397" s="59"/>
      <c r="F397" s="42" t="str">
        <f>IF(A397="","",lookup!C366)</f>
        <v/>
      </c>
      <c r="G397" s="42" t="str">
        <f t="shared" si="23"/>
        <v/>
      </c>
      <c r="H397" s="42" t="str">
        <f t="shared" si="22"/>
        <v/>
      </c>
      <c r="I397" s="43" t="str">
        <f>IF(A397="","",IF(lookup!G366&lt;0,0,lookup!G366))</f>
        <v/>
      </c>
    </row>
    <row r="398" spans="1:9">
      <c r="A398" s="40" t="str">
        <f>IF(I397="","",IF(I397&lt;=0,"",IF(A397=lookup!$A$1,"",lookup!A367)))</f>
        <v/>
      </c>
      <c r="B398" s="54" t="str">
        <f t="shared" si="21"/>
        <v/>
      </c>
      <c r="C398" s="55" t="str">
        <f t="shared" si="24"/>
        <v/>
      </c>
      <c r="D398" s="42" t="str">
        <f>IF(A398="","",lookup!E367)</f>
        <v/>
      </c>
      <c r="E398" s="59"/>
      <c r="F398" s="42" t="str">
        <f>IF(A398="","",lookup!C367)</f>
        <v/>
      </c>
      <c r="G398" s="42" t="str">
        <f t="shared" si="23"/>
        <v/>
      </c>
      <c r="H398" s="42" t="str">
        <f t="shared" si="22"/>
        <v/>
      </c>
      <c r="I398" s="43" t="str">
        <f>IF(A398="","",IF(lookup!G367&lt;0,0,lookup!G367))</f>
        <v/>
      </c>
    </row>
    <row r="399" spans="1:9">
      <c r="A399" s="40" t="str">
        <f>IF(I398="","",IF(I398&lt;=0,"",IF(A398=lookup!$A$1,"",lookup!A368)))</f>
        <v/>
      </c>
      <c r="B399" s="54" t="str">
        <f t="shared" si="21"/>
        <v/>
      </c>
      <c r="C399" s="55" t="str">
        <f t="shared" si="24"/>
        <v/>
      </c>
      <c r="D399" s="42" t="str">
        <f>IF(A399="","",lookup!E368)</f>
        <v/>
      </c>
      <c r="E399" s="59"/>
      <c r="F399" s="42" t="str">
        <f>IF(A399="","",lookup!C368)</f>
        <v/>
      </c>
      <c r="G399" s="42" t="str">
        <f t="shared" si="23"/>
        <v/>
      </c>
      <c r="H399" s="42" t="str">
        <f t="shared" si="22"/>
        <v/>
      </c>
      <c r="I399" s="43" t="str">
        <f>IF(A399="","",IF(lookup!G368&lt;0,0,lookup!G368))</f>
        <v/>
      </c>
    </row>
    <row r="400" spans="1:9">
      <c r="A400" s="40" t="str">
        <f>IF(I399="","",IF(I399&lt;=0,"",IF(A399=lookup!$A$1,"",lookup!A369)))</f>
        <v/>
      </c>
      <c r="B400" s="54" t="str">
        <f t="shared" si="21"/>
        <v/>
      </c>
      <c r="C400" s="55" t="str">
        <f t="shared" si="24"/>
        <v/>
      </c>
      <c r="D400" s="42" t="str">
        <f>IF(A400="","",lookup!E369)</f>
        <v/>
      </c>
      <c r="E400" s="59"/>
      <c r="F400" s="42" t="str">
        <f>IF(A400="","",lookup!C369)</f>
        <v/>
      </c>
      <c r="G400" s="42" t="str">
        <f t="shared" si="23"/>
        <v/>
      </c>
      <c r="H400" s="42" t="str">
        <f t="shared" si="22"/>
        <v/>
      </c>
      <c r="I400" s="43" t="str">
        <f>IF(A400="","",IF(lookup!G369&lt;0,0,lookup!G369))</f>
        <v/>
      </c>
    </row>
    <row r="401" spans="1:9">
      <c r="A401" s="40" t="str">
        <f>IF(I400="","",IF(I400&lt;=0,"",IF(A400=lookup!$A$1,"",lookup!A370)))</f>
        <v/>
      </c>
      <c r="B401" s="54" t="str">
        <f t="shared" si="21"/>
        <v/>
      </c>
      <c r="C401" s="55" t="str">
        <f t="shared" si="24"/>
        <v/>
      </c>
      <c r="D401" s="42" t="str">
        <f>IF(A401="","",lookup!E370)</f>
        <v/>
      </c>
      <c r="E401" s="59"/>
      <c r="F401" s="42" t="str">
        <f>IF(A401="","",lookup!C370)</f>
        <v/>
      </c>
      <c r="G401" s="42" t="str">
        <f t="shared" si="23"/>
        <v/>
      </c>
      <c r="H401" s="42" t="str">
        <f t="shared" si="22"/>
        <v/>
      </c>
      <c r="I401" s="43" t="str">
        <f>IF(A401="","",IF(lookup!G370&lt;0,0,lookup!G370))</f>
        <v/>
      </c>
    </row>
    <row r="402" spans="1:9">
      <c r="A402" s="40" t="str">
        <f>IF(I401="","",IF(I401&lt;=0,"",IF(A401=lookup!$A$1,"",lookup!A371)))</f>
        <v/>
      </c>
      <c r="B402" s="54" t="str">
        <f t="shared" si="21"/>
        <v/>
      </c>
      <c r="C402" s="55" t="str">
        <f t="shared" si="24"/>
        <v/>
      </c>
      <c r="D402" s="42" t="str">
        <f>IF(A402="","",lookup!E371)</f>
        <v/>
      </c>
      <c r="E402" s="59"/>
      <c r="F402" s="42" t="str">
        <f>IF(A402="","",lookup!C371)</f>
        <v/>
      </c>
      <c r="G402" s="42" t="str">
        <f t="shared" si="23"/>
        <v/>
      </c>
      <c r="H402" s="42" t="str">
        <f t="shared" si="22"/>
        <v/>
      </c>
      <c r="I402" s="43" t="str">
        <f>IF(A402="","",IF(lookup!G371&lt;0,0,lookup!G371))</f>
        <v/>
      </c>
    </row>
    <row r="403" spans="1:9">
      <c r="A403" s="40" t="str">
        <f>IF(I402="","",IF(I402&lt;=0,"",IF(A402=lookup!$A$1,"",lookup!A372)))</f>
        <v/>
      </c>
      <c r="B403" s="54" t="str">
        <f t="shared" si="21"/>
        <v/>
      </c>
      <c r="C403" s="55" t="str">
        <f t="shared" si="24"/>
        <v/>
      </c>
      <c r="D403" s="42" t="str">
        <f>IF(A403="","",lookup!E372)</f>
        <v/>
      </c>
      <c r="E403" s="59"/>
      <c r="F403" s="42" t="str">
        <f>IF(A403="","",lookup!C372)</f>
        <v/>
      </c>
      <c r="G403" s="42" t="str">
        <f t="shared" si="23"/>
        <v/>
      </c>
      <c r="H403" s="42" t="str">
        <f t="shared" si="22"/>
        <v/>
      </c>
      <c r="I403" s="43" t="str">
        <f>IF(A403="","",IF(lookup!G372&lt;0,0,lookup!G372))</f>
        <v/>
      </c>
    </row>
    <row r="404" spans="1:9">
      <c r="A404" s="40" t="str">
        <f>IF(I403="","",IF(I403&lt;=0,"",IF(A403=lookup!$A$1,"",lookup!A373)))</f>
        <v/>
      </c>
      <c r="B404" s="54" t="str">
        <f t="shared" si="21"/>
        <v/>
      </c>
      <c r="C404" s="55" t="str">
        <f t="shared" si="24"/>
        <v/>
      </c>
      <c r="D404" s="42" t="str">
        <f>IF(A404="","",lookup!E373)</f>
        <v/>
      </c>
      <c r="E404" s="59"/>
      <c r="F404" s="42" t="str">
        <f>IF(A404="","",lookup!C373)</f>
        <v/>
      </c>
      <c r="G404" s="42" t="str">
        <f t="shared" si="23"/>
        <v/>
      </c>
      <c r="H404" s="42" t="str">
        <f t="shared" si="22"/>
        <v/>
      </c>
      <c r="I404" s="43" t="str">
        <f>IF(A404="","",IF(lookup!G373&lt;0,0,lookup!G373))</f>
        <v/>
      </c>
    </row>
    <row r="405" spans="1:9">
      <c r="A405" s="40" t="str">
        <f>IF(I404="","",IF(I404&lt;=0,"",IF(A404=lookup!$A$1,"",lookup!A374)))</f>
        <v/>
      </c>
      <c r="B405" s="54" t="str">
        <f t="shared" si="21"/>
        <v/>
      </c>
      <c r="C405" s="55" t="str">
        <f t="shared" si="24"/>
        <v/>
      </c>
      <c r="D405" s="42" t="str">
        <f>IF(A405="","",lookup!E374)</f>
        <v/>
      </c>
      <c r="E405" s="59"/>
      <c r="F405" s="42" t="str">
        <f>IF(A405="","",lookup!C374)</f>
        <v/>
      </c>
      <c r="G405" s="42" t="str">
        <f t="shared" si="23"/>
        <v/>
      </c>
      <c r="H405" s="42" t="str">
        <f t="shared" si="22"/>
        <v/>
      </c>
      <c r="I405" s="43" t="str">
        <f>IF(A405="","",IF(lookup!G374&lt;0,0,lookup!G374))</f>
        <v/>
      </c>
    </row>
    <row r="406" spans="1:9" ht="13.5" thickBot="1">
      <c r="A406" s="34" t="str">
        <f>IF(I405="","",IF(I405&lt;=0,"",IF(A405=lookup!$A$1,"",lookup!A375)))</f>
        <v/>
      </c>
      <c r="B406" s="56" t="str">
        <f t="shared" si="21"/>
        <v/>
      </c>
      <c r="C406" s="57" t="str">
        <f t="shared" si="24"/>
        <v/>
      </c>
      <c r="D406" s="37" t="str">
        <f>IF(A406="","",lookup!E375)</f>
        <v/>
      </c>
      <c r="E406" s="60"/>
      <c r="F406" s="37" t="str">
        <f>IF(A406="","",lookup!C375)</f>
        <v/>
      </c>
      <c r="G406" s="37" t="str">
        <f t="shared" si="23"/>
        <v/>
      </c>
      <c r="H406" s="37" t="str">
        <f t="shared" si="22"/>
        <v/>
      </c>
      <c r="I406" s="38" t="str">
        <f>IF(A406="","",IF(lookup!G375&lt;0,0,lookup!G375))</f>
        <v/>
      </c>
    </row>
    <row r="407" spans="1:9">
      <c r="A407" s="30" t="str">
        <f>IF(I406="","",IF(I406&lt;=0,"",IF(A406=lookup!$A$1,"",lookup!A376)))</f>
        <v/>
      </c>
      <c r="B407" s="52" t="str">
        <f t="shared" si="21"/>
        <v/>
      </c>
      <c r="C407" s="53" t="str">
        <f t="shared" si="24"/>
        <v/>
      </c>
      <c r="D407" s="32" t="str">
        <f>IF(A407="","",lookup!E376)</f>
        <v/>
      </c>
      <c r="E407" s="58"/>
      <c r="F407" s="32" t="str">
        <f>IF(A407="","",lookup!C376)</f>
        <v/>
      </c>
      <c r="G407" s="32" t="str">
        <f t="shared" si="23"/>
        <v/>
      </c>
      <c r="H407" s="32" t="str">
        <f t="shared" si="22"/>
        <v/>
      </c>
      <c r="I407" s="33" t="str">
        <f>IF(A407="","",IF(lookup!G376&lt;0,0,lookup!G376))</f>
        <v/>
      </c>
    </row>
    <row r="408" spans="1:9">
      <c r="A408" s="40" t="str">
        <f>IF(I407="","",IF(I407&lt;=0,"",IF(A407=lookup!$A$1,"",lookup!A377)))</f>
        <v/>
      </c>
      <c r="B408" s="54" t="str">
        <f t="shared" si="21"/>
        <v/>
      </c>
      <c r="C408" s="55" t="str">
        <f t="shared" si="24"/>
        <v/>
      </c>
      <c r="D408" s="42" t="str">
        <f>IF(A408="","",lookup!E377)</f>
        <v/>
      </c>
      <c r="E408" s="59"/>
      <c r="F408" s="42" t="str">
        <f>IF(A408="","",lookup!C377)</f>
        <v/>
      </c>
      <c r="G408" s="42" t="str">
        <f t="shared" si="23"/>
        <v/>
      </c>
      <c r="H408" s="42" t="str">
        <f t="shared" si="22"/>
        <v/>
      </c>
      <c r="I408" s="43" t="str">
        <f>IF(A408="","",IF(lookup!G377&lt;0,0,lookup!G377))</f>
        <v/>
      </c>
    </row>
    <row r="409" spans="1:9">
      <c r="A409" s="40" t="str">
        <f>IF(I408="","",IF(I408&lt;=0,"",IF(A408=lookup!$A$1,"",lookup!A378)))</f>
        <v/>
      </c>
      <c r="B409" s="54" t="str">
        <f t="shared" si="21"/>
        <v/>
      </c>
      <c r="C409" s="55" t="str">
        <f t="shared" si="24"/>
        <v/>
      </c>
      <c r="D409" s="42" t="str">
        <f>IF(A409="","",lookup!E378)</f>
        <v/>
      </c>
      <c r="E409" s="59"/>
      <c r="F409" s="42" t="str">
        <f>IF(A409="","",lookup!C378)</f>
        <v/>
      </c>
      <c r="G409" s="42" t="str">
        <f t="shared" si="23"/>
        <v/>
      </c>
      <c r="H409" s="42" t="str">
        <f t="shared" si="22"/>
        <v/>
      </c>
      <c r="I409" s="43" t="str">
        <f>IF(A409="","",IF(lookup!G378&lt;0,0,lookup!G378))</f>
        <v/>
      </c>
    </row>
    <row r="410" spans="1:9">
      <c r="A410" s="40" t="str">
        <f>IF(I409="","",IF(I409&lt;=0,"",IF(A409=lookup!$A$1,"",lookup!A379)))</f>
        <v/>
      </c>
      <c r="B410" s="54" t="str">
        <f t="shared" si="21"/>
        <v/>
      </c>
      <c r="C410" s="55" t="str">
        <f t="shared" si="24"/>
        <v/>
      </c>
      <c r="D410" s="42" t="str">
        <f>IF(A410="","",lookup!E379)</f>
        <v/>
      </c>
      <c r="E410" s="59"/>
      <c r="F410" s="42" t="str">
        <f>IF(A410="","",lookup!C379)</f>
        <v/>
      </c>
      <c r="G410" s="42" t="str">
        <f t="shared" si="23"/>
        <v/>
      </c>
      <c r="H410" s="42" t="str">
        <f t="shared" si="22"/>
        <v/>
      </c>
      <c r="I410" s="43" t="str">
        <f>IF(A410="","",IF(lookup!G379&lt;0,0,lookup!G379))</f>
        <v/>
      </c>
    </row>
    <row r="411" spans="1:9">
      <c r="A411" s="40" t="str">
        <f>IF(I410="","",IF(I410&lt;=0,"",IF(A410=lookup!$A$1,"",lookup!A380)))</f>
        <v/>
      </c>
      <c r="B411" s="54" t="str">
        <f t="shared" si="21"/>
        <v/>
      </c>
      <c r="C411" s="55" t="str">
        <f t="shared" si="24"/>
        <v/>
      </c>
      <c r="D411" s="42" t="str">
        <f>IF(A411="","",lookup!E380)</f>
        <v/>
      </c>
      <c r="E411" s="59"/>
      <c r="F411" s="42" t="str">
        <f>IF(A411="","",lookup!C380)</f>
        <v/>
      </c>
      <c r="G411" s="42" t="str">
        <f t="shared" si="23"/>
        <v/>
      </c>
      <c r="H411" s="42" t="str">
        <f t="shared" si="22"/>
        <v/>
      </c>
      <c r="I411" s="43" t="str">
        <f>IF(A411="","",IF(lookup!G380&lt;0,0,lookup!G380))</f>
        <v/>
      </c>
    </row>
    <row r="412" spans="1:9">
      <c r="A412" s="40" t="str">
        <f>IF(I411="","",IF(I411&lt;=0,"",IF(A411=lookup!$A$1,"",lookup!A381)))</f>
        <v/>
      </c>
      <c r="B412" s="54" t="str">
        <f t="shared" si="21"/>
        <v/>
      </c>
      <c r="C412" s="55" t="str">
        <f t="shared" si="24"/>
        <v/>
      </c>
      <c r="D412" s="42" t="str">
        <f>IF(A412="","",lookup!E381)</f>
        <v/>
      </c>
      <c r="E412" s="59"/>
      <c r="F412" s="42" t="str">
        <f>IF(A412="","",lookup!C381)</f>
        <v/>
      </c>
      <c r="G412" s="42" t="str">
        <f t="shared" si="23"/>
        <v/>
      </c>
      <c r="H412" s="42" t="str">
        <f t="shared" si="22"/>
        <v/>
      </c>
      <c r="I412" s="43" t="str">
        <f>IF(A412="","",IF(lookup!G381&lt;0,0,lookup!G381))</f>
        <v/>
      </c>
    </row>
    <row r="413" spans="1:9">
      <c r="A413" s="40" t="str">
        <f>IF(I412="","",IF(I412&lt;=0,"",IF(A412=lookup!$A$1,"",lookup!A382)))</f>
        <v/>
      </c>
      <c r="B413" s="54" t="str">
        <f t="shared" si="21"/>
        <v/>
      </c>
      <c r="C413" s="55" t="str">
        <f t="shared" si="24"/>
        <v/>
      </c>
      <c r="D413" s="42" t="str">
        <f>IF(A413="","",lookup!E382)</f>
        <v/>
      </c>
      <c r="E413" s="59"/>
      <c r="F413" s="42" t="str">
        <f>IF(A413="","",lookup!C382)</f>
        <v/>
      </c>
      <c r="G413" s="42" t="str">
        <f t="shared" si="23"/>
        <v/>
      </c>
      <c r="H413" s="42" t="str">
        <f t="shared" si="22"/>
        <v/>
      </c>
      <c r="I413" s="43" t="str">
        <f>IF(A413="","",IF(lookup!G382&lt;0,0,lookup!G382))</f>
        <v/>
      </c>
    </row>
    <row r="414" spans="1:9">
      <c r="A414" s="40" t="str">
        <f>IF(I413="","",IF(I413&lt;=0,"",IF(A413=lookup!$A$1,"",lookup!A383)))</f>
        <v/>
      </c>
      <c r="B414" s="54" t="str">
        <f t="shared" si="21"/>
        <v/>
      </c>
      <c r="C414" s="55" t="str">
        <f t="shared" si="24"/>
        <v/>
      </c>
      <c r="D414" s="42" t="str">
        <f>IF(A414="","",lookup!E383)</f>
        <v/>
      </c>
      <c r="E414" s="59"/>
      <c r="F414" s="42" t="str">
        <f>IF(A414="","",lookup!C383)</f>
        <v/>
      </c>
      <c r="G414" s="42" t="str">
        <f t="shared" si="23"/>
        <v/>
      </c>
      <c r="H414" s="42" t="str">
        <f t="shared" si="22"/>
        <v/>
      </c>
      <c r="I414" s="43" t="str">
        <f>IF(A414="","",IF(lookup!G383&lt;0,0,lookup!G383))</f>
        <v/>
      </c>
    </row>
    <row r="415" spans="1:9">
      <c r="A415" s="40" t="str">
        <f>IF(I414="","",IF(I414&lt;=0,"",IF(A414=lookup!$A$1,"",lookup!A384)))</f>
        <v/>
      </c>
      <c r="B415" s="54" t="str">
        <f t="shared" si="21"/>
        <v/>
      </c>
      <c r="C415" s="55" t="str">
        <f t="shared" si="24"/>
        <v/>
      </c>
      <c r="D415" s="42" t="str">
        <f>IF(A415="","",lookup!E384)</f>
        <v/>
      </c>
      <c r="E415" s="59"/>
      <c r="F415" s="42" t="str">
        <f>IF(A415="","",lookup!C384)</f>
        <v/>
      </c>
      <c r="G415" s="42" t="str">
        <f t="shared" si="23"/>
        <v/>
      </c>
      <c r="H415" s="42" t="str">
        <f t="shared" si="22"/>
        <v/>
      </c>
      <c r="I415" s="43" t="str">
        <f>IF(A415="","",IF(lookup!G384&lt;0,0,lookup!G384))</f>
        <v/>
      </c>
    </row>
    <row r="416" spans="1:9">
      <c r="A416" s="40" t="str">
        <f>IF(I415="","",IF(I415&lt;=0,"",IF(A415=lookup!$A$1,"",lookup!A385)))</f>
        <v/>
      </c>
      <c r="B416" s="54" t="str">
        <f t="shared" si="21"/>
        <v/>
      </c>
      <c r="C416" s="55" t="str">
        <f t="shared" si="24"/>
        <v/>
      </c>
      <c r="D416" s="42" t="str">
        <f>IF(A416="","",lookup!E385)</f>
        <v/>
      </c>
      <c r="E416" s="59"/>
      <c r="F416" s="42" t="str">
        <f>IF(A416="","",lookup!C385)</f>
        <v/>
      </c>
      <c r="G416" s="42" t="str">
        <f t="shared" si="23"/>
        <v/>
      </c>
      <c r="H416" s="42" t="str">
        <f t="shared" si="22"/>
        <v/>
      </c>
      <c r="I416" s="43" t="str">
        <f>IF(A416="","",IF(lookup!G385&lt;0,0,lookup!G385))</f>
        <v/>
      </c>
    </row>
    <row r="417" spans="1:9">
      <c r="A417" s="40" t="str">
        <f>IF(I416="","",IF(I416&lt;=0,"",IF(A416=lookup!$A$1,"",lookup!A386)))</f>
        <v/>
      </c>
      <c r="B417" s="54" t="str">
        <f t="shared" si="21"/>
        <v/>
      </c>
      <c r="C417" s="55" t="str">
        <f t="shared" si="24"/>
        <v/>
      </c>
      <c r="D417" s="42" t="str">
        <f>IF(A417="","",lookup!E386)</f>
        <v/>
      </c>
      <c r="E417" s="59"/>
      <c r="F417" s="42" t="str">
        <f>IF(A417="","",lookup!C386)</f>
        <v/>
      </c>
      <c r="G417" s="42" t="str">
        <f t="shared" si="23"/>
        <v/>
      </c>
      <c r="H417" s="42" t="str">
        <f t="shared" si="22"/>
        <v/>
      </c>
      <c r="I417" s="43" t="str">
        <f>IF(A417="","",IF(lookup!G386&lt;0,0,lookup!G386))</f>
        <v/>
      </c>
    </row>
    <row r="418" spans="1:9" ht="13.5" thickBot="1">
      <c r="A418" s="34" t="str">
        <f>IF(I417="","",IF(I417&lt;=0,"",IF(A417=lookup!$A$1,"",lookup!A387)))</f>
        <v/>
      </c>
      <c r="B418" s="56" t="str">
        <f t="shared" si="21"/>
        <v/>
      </c>
      <c r="C418" s="57" t="str">
        <f t="shared" si="24"/>
        <v/>
      </c>
      <c r="D418" s="37" t="str">
        <f>IF(A418="","",lookup!E387)</f>
        <v/>
      </c>
      <c r="E418" s="60"/>
      <c r="F418" s="37" t="str">
        <f>IF(A418="","",lookup!C387)</f>
        <v/>
      </c>
      <c r="G418" s="37" t="str">
        <f t="shared" si="23"/>
        <v/>
      </c>
      <c r="H418" s="37" t="str">
        <f t="shared" si="22"/>
        <v/>
      </c>
      <c r="I418" s="38" t="str">
        <f>IF(A418="","",IF(lookup!G387&lt;0,0,lookup!G387))</f>
        <v/>
      </c>
    </row>
    <row r="419" spans="1:9">
      <c r="A419" s="30" t="str">
        <f>IF(I418="","",IF(I418&lt;=0,"",IF(A418=lookup!$A$1,"",lookup!A388)))</f>
        <v/>
      </c>
      <c r="B419" s="52" t="str">
        <f t="shared" ref="B419:B482" si="25">IF(A419="","",DATE(YEAR($C$6),MONTH($C$6)+(A419-1),DAY($C$6)))</f>
        <v/>
      </c>
      <c r="C419" s="53" t="str">
        <f t="shared" si="24"/>
        <v/>
      </c>
      <c r="D419" s="32" t="str">
        <f>IF(A419="","",lookup!E388)</f>
        <v/>
      </c>
      <c r="E419" s="58"/>
      <c r="F419" s="32" t="str">
        <f>IF(A419="","",lookup!C388)</f>
        <v/>
      </c>
      <c r="G419" s="32" t="str">
        <f t="shared" si="23"/>
        <v/>
      </c>
      <c r="H419" s="32" t="str">
        <f t="shared" ref="H419:H482" si="26">IF(A419="","",IF(ISBLANK(E419),D419-F419,E419-F419))</f>
        <v/>
      </c>
      <c r="I419" s="33" t="str">
        <f>IF(A419="","",IF(lookup!G388&lt;0,0,lookup!G388))</f>
        <v/>
      </c>
    </row>
    <row r="420" spans="1:9">
      <c r="A420" s="40" t="str">
        <f>IF(I419="","",IF(I419&lt;=0,"",IF(A419=lookup!$A$1,"",lookup!A389)))</f>
        <v/>
      </c>
      <c r="B420" s="54" t="str">
        <f t="shared" si="25"/>
        <v/>
      </c>
      <c r="C420" s="55" t="str">
        <f t="shared" si="24"/>
        <v/>
      </c>
      <c r="D420" s="42" t="str">
        <f>IF(A420="","",lookup!E389)</f>
        <v/>
      </c>
      <c r="E420" s="59"/>
      <c r="F420" s="42" t="str">
        <f>IF(A420="","",lookup!C389)</f>
        <v/>
      </c>
      <c r="G420" s="42" t="str">
        <f t="shared" ref="G420:G483" si="27">IF(A420="","",G419+F420)</f>
        <v/>
      </c>
      <c r="H420" s="42" t="str">
        <f t="shared" si="26"/>
        <v/>
      </c>
      <c r="I420" s="43" t="str">
        <f>IF(A420="","",IF(lookup!G389&lt;0,0,lookup!G389))</f>
        <v/>
      </c>
    </row>
    <row r="421" spans="1:9">
      <c r="A421" s="40" t="str">
        <f>IF(I420="","",IF(I420&lt;=0,"",IF(A420=lookup!$A$1,"",lookup!A390)))</f>
        <v/>
      </c>
      <c r="B421" s="54" t="str">
        <f t="shared" si="25"/>
        <v/>
      </c>
      <c r="C421" s="55" t="str">
        <f t="shared" si="24"/>
        <v/>
      </c>
      <c r="D421" s="42" t="str">
        <f>IF(A421="","",lookup!E390)</f>
        <v/>
      </c>
      <c r="E421" s="59"/>
      <c r="F421" s="42" t="str">
        <f>IF(A421="","",lookup!C390)</f>
        <v/>
      </c>
      <c r="G421" s="42" t="str">
        <f t="shared" si="27"/>
        <v/>
      </c>
      <c r="H421" s="42" t="str">
        <f t="shared" si="26"/>
        <v/>
      </c>
      <c r="I421" s="43" t="str">
        <f>IF(A421="","",IF(lookup!G390&lt;0,0,lookup!G390))</f>
        <v/>
      </c>
    </row>
    <row r="422" spans="1:9">
      <c r="A422" s="40" t="str">
        <f>IF(I421="","",IF(I421&lt;=0,"",IF(A421=lookup!$A$1,"",lookup!A391)))</f>
        <v/>
      </c>
      <c r="B422" s="54" t="str">
        <f t="shared" si="25"/>
        <v/>
      </c>
      <c r="C422" s="55" t="str">
        <f t="shared" si="24"/>
        <v/>
      </c>
      <c r="D422" s="42" t="str">
        <f>IF(A422="","",lookup!E391)</f>
        <v/>
      </c>
      <c r="E422" s="59"/>
      <c r="F422" s="42" t="str">
        <f>IF(A422="","",lookup!C391)</f>
        <v/>
      </c>
      <c r="G422" s="42" t="str">
        <f t="shared" si="27"/>
        <v/>
      </c>
      <c r="H422" s="42" t="str">
        <f t="shared" si="26"/>
        <v/>
      </c>
      <c r="I422" s="43" t="str">
        <f>IF(A422="","",IF(lookup!G391&lt;0,0,lookup!G391))</f>
        <v/>
      </c>
    </row>
    <row r="423" spans="1:9">
      <c r="A423" s="40" t="str">
        <f>IF(I422="","",IF(I422&lt;=0,"",IF(A422=lookup!$A$1,"",lookup!A392)))</f>
        <v/>
      </c>
      <c r="B423" s="54" t="str">
        <f t="shared" si="25"/>
        <v/>
      </c>
      <c r="C423" s="55" t="str">
        <f t="shared" si="24"/>
        <v/>
      </c>
      <c r="D423" s="42" t="str">
        <f>IF(A423="","",lookup!E392)</f>
        <v/>
      </c>
      <c r="E423" s="59"/>
      <c r="F423" s="42" t="str">
        <f>IF(A423="","",lookup!C392)</f>
        <v/>
      </c>
      <c r="G423" s="42" t="str">
        <f t="shared" si="27"/>
        <v/>
      </c>
      <c r="H423" s="42" t="str">
        <f t="shared" si="26"/>
        <v/>
      </c>
      <c r="I423" s="43" t="str">
        <f>IF(A423="","",IF(lookup!G392&lt;0,0,lookup!G392))</f>
        <v/>
      </c>
    </row>
    <row r="424" spans="1:9">
      <c r="A424" s="40" t="str">
        <f>IF(I423="","",IF(I423&lt;=0,"",IF(A423=lookup!$A$1,"",lookup!A393)))</f>
        <v/>
      </c>
      <c r="B424" s="54" t="str">
        <f t="shared" si="25"/>
        <v/>
      </c>
      <c r="C424" s="55" t="str">
        <f t="shared" si="24"/>
        <v/>
      </c>
      <c r="D424" s="42" t="str">
        <f>IF(A424="","",lookup!E393)</f>
        <v/>
      </c>
      <c r="E424" s="59"/>
      <c r="F424" s="42" t="str">
        <f>IF(A424="","",lookup!C393)</f>
        <v/>
      </c>
      <c r="G424" s="42" t="str">
        <f t="shared" si="27"/>
        <v/>
      </c>
      <c r="H424" s="42" t="str">
        <f t="shared" si="26"/>
        <v/>
      </c>
      <c r="I424" s="43" t="str">
        <f>IF(A424="","",IF(lookup!G393&lt;0,0,lookup!G393))</f>
        <v/>
      </c>
    </row>
    <row r="425" spans="1:9">
      <c r="A425" s="40" t="str">
        <f>IF(I424="","",IF(I424&lt;=0,"",IF(A424=lookup!$A$1,"",lookup!A394)))</f>
        <v/>
      </c>
      <c r="B425" s="54" t="str">
        <f t="shared" si="25"/>
        <v/>
      </c>
      <c r="C425" s="55" t="str">
        <f t="shared" si="24"/>
        <v/>
      </c>
      <c r="D425" s="42" t="str">
        <f>IF(A425="","",lookup!E394)</f>
        <v/>
      </c>
      <c r="E425" s="59"/>
      <c r="F425" s="42" t="str">
        <f>IF(A425="","",lookup!C394)</f>
        <v/>
      </c>
      <c r="G425" s="42" t="str">
        <f t="shared" si="27"/>
        <v/>
      </c>
      <c r="H425" s="42" t="str">
        <f t="shared" si="26"/>
        <v/>
      </c>
      <c r="I425" s="43" t="str">
        <f>IF(A425="","",IF(lookup!G394&lt;0,0,lookup!G394))</f>
        <v/>
      </c>
    </row>
    <row r="426" spans="1:9">
      <c r="A426" s="40" t="str">
        <f>IF(I425="","",IF(I425&lt;=0,"",IF(A425=lookup!$A$1,"",lookup!A395)))</f>
        <v/>
      </c>
      <c r="B426" s="54" t="str">
        <f t="shared" si="25"/>
        <v/>
      </c>
      <c r="C426" s="55" t="str">
        <f t="shared" si="24"/>
        <v/>
      </c>
      <c r="D426" s="42" t="str">
        <f>IF(A426="","",lookup!E395)</f>
        <v/>
      </c>
      <c r="E426" s="59"/>
      <c r="F426" s="42" t="str">
        <f>IF(A426="","",lookup!C395)</f>
        <v/>
      </c>
      <c r="G426" s="42" t="str">
        <f t="shared" si="27"/>
        <v/>
      </c>
      <c r="H426" s="42" t="str">
        <f t="shared" si="26"/>
        <v/>
      </c>
      <c r="I426" s="43" t="str">
        <f>IF(A426="","",IF(lookup!G395&lt;0,0,lookup!G395))</f>
        <v/>
      </c>
    </row>
    <row r="427" spans="1:9">
      <c r="A427" s="40" t="str">
        <f>IF(I426="","",IF(I426&lt;=0,"",IF(A426=lookup!$A$1,"",lookup!A396)))</f>
        <v/>
      </c>
      <c r="B427" s="54" t="str">
        <f t="shared" si="25"/>
        <v/>
      </c>
      <c r="C427" s="55" t="str">
        <f t="shared" si="24"/>
        <v/>
      </c>
      <c r="D427" s="42" t="str">
        <f>IF(A427="","",lookup!E396)</f>
        <v/>
      </c>
      <c r="E427" s="59"/>
      <c r="F427" s="42" t="str">
        <f>IF(A427="","",lookup!C396)</f>
        <v/>
      </c>
      <c r="G427" s="42" t="str">
        <f t="shared" si="27"/>
        <v/>
      </c>
      <c r="H427" s="42" t="str">
        <f t="shared" si="26"/>
        <v/>
      </c>
      <c r="I427" s="43" t="str">
        <f>IF(A427="","",IF(lookup!G396&lt;0,0,lookup!G396))</f>
        <v/>
      </c>
    </row>
    <row r="428" spans="1:9">
      <c r="A428" s="40" t="str">
        <f>IF(I427="","",IF(I427&lt;=0,"",IF(A427=lookup!$A$1,"",lookup!A397)))</f>
        <v/>
      </c>
      <c r="B428" s="54" t="str">
        <f t="shared" si="25"/>
        <v/>
      </c>
      <c r="C428" s="55" t="str">
        <f t="shared" si="24"/>
        <v/>
      </c>
      <c r="D428" s="42" t="str">
        <f>IF(A428="","",lookup!E397)</f>
        <v/>
      </c>
      <c r="E428" s="59"/>
      <c r="F428" s="42" t="str">
        <f>IF(A428="","",lookup!C397)</f>
        <v/>
      </c>
      <c r="G428" s="42" t="str">
        <f t="shared" si="27"/>
        <v/>
      </c>
      <c r="H428" s="42" t="str">
        <f t="shared" si="26"/>
        <v/>
      </c>
      <c r="I428" s="43" t="str">
        <f>IF(A428="","",IF(lookup!G397&lt;0,0,lookup!G397))</f>
        <v/>
      </c>
    </row>
    <row r="429" spans="1:9">
      <c r="A429" s="40" t="str">
        <f>IF(I428="","",IF(I428&lt;=0,"",IF(A428=lookup!$A$1,"",lookup!A398)))</f>
        <v/>
      </c>
      <c r="B429" s="54" t="str">
        <f t="shared" si="25"/>
        <v/>
      </c>
      <c r="C429" s="55" t="str">
        <f t="shared" si="24"/>
        <v/>
      </c>
      <c r="D429" s="42" t="str">
        <f>IF(A429="","",lookup!E398)</f>
        <v/>
      </c>
      <c r="E429" s="59"/>
      <c r="F429" s="42" t="str">
        <f>IF(A429="","",lookup!C398)</f>
        <v/>
      </c>
      <c r="G429" s="42" t="str">
        <f t="shared" si="27"/>
        <v/>
      </c>
      <c r="H429" s="42" t="str">
        <f t="shared" si="26"/>
        <v/>
      </c>
      <c r="I429" s="43" t="str">
        <f>IF(A429="","",IF(lookup!G398&lt;0,0,lookup!G398))</f>
        <v/>
      </c>
    </row>
    <row r="430" spans="1:9" ht="13.5" thickBot="1">
      <c r="A430" s="34" t="str">
        <f>IF(I429="","",IF(I429&lt;=0,"",IF(A429=lookup!$A$1,"",lookup!A399)))</f>
        <v/>
      </c>
      <c r="B430" s="56" t="str">
        <f t="shared" si="25"/>
        <v/>
      </c>
      <c r="C430" s="57" t="str">
        <f t="shared" si="24"/>
        <v/>
      </c>
      <c r="D430" s="37" t="str">
        <f>IF(A430="","",lookup!E399)</f>
        <v/>
      </c>
      <c r="E430" s="60"/>
      <c r="F430" s="37" t="str">
        <f>IF(A430="","",lookup!C399)</f>
        <v/>
      </c>
      <c r="G430" s="37" t="str">
        <f t="shared" si="27"/>
        <v/>
      </c>
      <c r="H430" s="37" t="str">
        <f t="shared" si="26"/>
        <v/>
      </c>
      <c r="I430" s="38" t="str">
        <f>IF(A430="","",IF(lookup!G399&lt;0,0,lookup!G399))</f>
        <v/>
      </c>
    </row>
    <row r="431" spans="1:9">
      <c r="A431" s="30" t="str">
        <f>IF(I430="","",IF(I430&lt;=0,"",IF(A430=lookup!$A$1,"",lookup!A400)))</f>
        <v/>
      </c>
      <c r="B431" s="52" t="str">
        <f t="shared" si="25"/>
        <v/>
      </c>
      <c r="C431" s="53" t="str">
        <f t="shared" ref="C431:C494" si="28">IF(A431="","",C430)</f>
        <v/>
      </c>
      <c r="D431" s="32" t="str">
        <f>IF(A431="","",lookup!E400)</f>
        <v/>
      </c>
      <c r="E431" s="58"/>
      <c r="F431" s="32" t="str">
        <f>IF(A431="","",lookup!C400)</f>
        <v/>
      </c>
      <c r="G431" s="32" t="str">
        <f t="shared" si="27"/>
        <v/>
      </c>
      <c r="H431" s="32" t="str">
        <f t="shared" si="26"/>
        <v/>
      </c>
      <c r="I431" s="33" t="str">
        <f>IF(A431="","",IF(lookup!G400&lt;0,0,lookup!G400))</f>
        <v/>
      </c>
    </row>
    <row r="432" spans="1:9">
      <c r="A432" s="40" t="str">
        <f>IF(I431="","",IF(I431&lt;=0,"",IF(A431=lookup!$A$1,"",lookup!A401)))</f>
        <v/>
      </c>
      <c r="B432" s="54" t="str">
        <f t="shared" si="25"/>
        <v/>
      </c>
      <c r="C432" s="55" t="str">
        <f t="shared" si="28"/>
        <v/>
      </c>
      <c r="D432" s="42" t="str">
        <f>IF(A432="","",lookup!E401)</f>
        <v/>
      </c>
      <c r="E432" s="59"/>
      <c r="F432" s="42" t="str">
        <f>IF(A432="","",lookup!C401)</f>
        <v/>
      </c>
      <c r="G432" s="42" t="str">
        <f t="shared" si="27"/>
        <v/>
      </c>
      <c r="H432" s="42" t="str">
        <f t="shared" si="26"/>
        <v/>
      </c>
      <c r="I432" s="43" t="str">
        <f>IF(A432="","",IF(lookup!G401&lt;0,0,lookup!G401))</f>
        <v/>
      </c>
    </row>
    <row r="433" spans="1:9">
      <c r="A433" s="40" t="str">
        <f>IF(I432="","",IF(I432&lt;=0,"",IF(A432=lookup!$A$1,"",lookup!A402)))</f>
        <v/>
      </c>
      <c r="B433" s="54" t="str">
        <f t="shared" si="25"/>
        <v/>
      </c>
      <c r="C433" s="55" t="str">
        <f t="shared" si="28"/>
        <v/>
      </c>
      <c r="D433" s="42" t="str">
        <f>IF(A433="","",lookup!E402)</f>
        <v/>
      </c>
      <c r="E433" s="59"/>
      <c r="F433" s="42" t="str">
        <f>IF(A433="","",lookup!C402)</f>
        <v/>
      </c>
      <c r="G433" s="42" t="str">
        <f t="shared" si="27"/>
        <v/>
      </c>
      <c r="H433" s="42" t="str">
        <f t="shared" si="26"/>
        <v/>
      </c>
      <c r="I433" s="43" t="str">
        <f>IF(A433="","",IF(lookup!G402&lt;0,0,lookup!G402))</f>
        <v/>
      </c>
    </row>
    <row r="434" spans="1:9">
      <c r="A434" s="40" t="str">
        <f>IF(I433="","",IF(I433&lt;=0,"",IF(A433=lookup!$A$1,"",lookup!A403)))</f>
        <v/>
      </c>
      <c r="B434" s="54" t="str">
        <f t="shared" si="25"/>
        <v/>
      </c>
      <c r="C434" s="55" t="str">
        <f t="shared" si="28"/>
        <v/>
      </c>
      <c r="D434" s="42" t="str">
        <f>IF(A434="","",lookup!E403)</f>
        <v/>
      </c>
      <c r="E434" s="59"/>
      <c r="F434" s="42" t="str">
        <f>IF(A434="","",lookup!C403)</f>
        <v/>
      </c>
      <c r="G434" s="42" t="str">
        <f t="shared" si="27"/>
        <v/>
      </c>
      <c r="H434" s="42" t="str">
        <f t="shared" si="26"/>
        <v/>
      </c>
      <c r="I434" s="43" t="str">
        <f>IF(A434="","",IF(lookup!G403&lt;0,0,lookup!G403))</f>
        <v/>
      </c>
    </row>
    <row r="435" spans="1:9">
      <c r="A435" s="40" t="str">
        <f>IF(I434="","",IF(I434&lt;=0,"",IF(A434=lookup!$A$1,"",lookup!A404)))</f>
        <v/>
      </c>
      <c r="B435" s="54" t="str">
        <f t="shared" si="25"/>
        <v/>
      </c>
      <c r="C435" s="55" t="str">
        <f t="shared" si="28"/>
        <v/>
      </c>
      <c r="D435" s="42" t="str">
        <f>IF(A435="","",lookup!E404)</f>
        <v/>
      </c>
      <c r="E435" s="59"/>
      <c r="F435" s="42" t="str">
        <f>IF(A435="","",lookup!C404)</f>
        <v/>
      </c>
      <c r="G435" s="42" t="str">
        <f t="shared" si="27"/>
        <v/>
      </c>
      <c r="H435" s="42" t="str">
        <f t="shared" si="26"/>
        <v/>
      </c>
      <c r="I435" s="43" t="str">
        <f>IF(A435="","",IF(lookup!G404&lt;0,0,lookup!G404))</f>
        <v/>
      </c>
    </row>
    <row r="436" spans="1:9">
      <c r="A436" s="40" t="str">
        <f>IF(I435="","",IF(I435&lt;=0,"",IF(A435=lookup!$A$1,"",lookup!A405)))</f>
        <v/>
      </c>
      <c r="B436" s="54" t="str">
        <f t="shared" si="25"/>
        <v/>
      </c>
      <c r="C436" s="55" t="str">
        <f t="shared" si="28"/>
        <v/>
      </c>
      <c r="D436" s="42" t="str">
        <f>IF(A436="","",lookup!E405)</f>
        <v/>
      </c>
      <c r="E436" s="59"/>
      <c r="F436" s="42" t="str">
        <f>IF(A436="","",lookup!C405)</f>
        <v/>
      </c>
      <c r="G436" s="42" t="str">
        <f t="shared" si="27"/>
        <v/>
      </c>
      <c r="H436" s="42" t="str">
        <f t="shared" si="26"/>
        <v/>
      </c>
      <c r="I436" s="43" t="str">
        <f>IF(A436="","",IF(lookup!G405&lt;0,0,lookup!G405))</f>
        <v/>
      </c>
    </row>
    <row r="437" spans="1:9">
      <c r="A437" s="40" t="str">
        <f>IF(I436="","",IF(I436&lt;=0,"",IF(A436=lookup!$A$1,"",lookup!A406)))</f>
        <v/>
      </c>
      <c r="B437" s="54" t="str">
        <f t="shared" si="25"/>
        <v/>
      </c>
      <c r="C437" s="55" t="str">
        <f t="shared" si="28"/>
        <v/>
      </c>
      <c r="D437" s="42" t="str">
        <f>IF(A437="","",lookup!E406)</f>
        <v/>
      </c>
      <c r="E437" s="59"/>
      <c r="F437" s="42" t="str">
        <f>IF(A437="","",lookup!C406)</f>
        <v/>
      </c>
      <c r="G437" s="42" t="str">
        <f t="shared" si="27"/>
        <v/>
      </c>
      <c r="H437" s="42" t="str">
        <f t="shared" si="26"/>
        <v/>
      </c>
      <c r="I437" s="43" t="str">
        <f>IF(A437="","",IF(lookup!G406&lt;0,0,lookup!G406))</f>
        <v/>
      </c>
    </row>
    <row r="438" spans="1:9">
      <c r="A438" s="40" t="str">
        <f>IF(I437="","",IF(I437&lt;=0,"",IF(A437=lookup!$A$1,"",lookup!A407)))</f>
        <v/>
      </c>
      <c r="B438" s="54" t="str">
        <f t="shared" si="25"/>
        <v/>
      </c>
      <c r="C438" s="55" t="str">
        <f t="shared" si="28"/>
        <v/>
      </c>
      <c r="D438" s="42" t="str">
        <f>IF(A438="","",lookup!E407)</f>
        <v/>
      </c>
      <c r="E438" s="59"/>
      <c r="F438" s="42" t="str">
        <f>IF(A438="","",lookup!C407)</f>
        <v/>
      </c>
      <c r="G438" s="42" t="str">
        <f t="shared" si="27"/>
        <v/>
      </c>
      <c r="H438" s="42" t="str">
        <f t="shared" si="26"/>
        <v/>
      </c>
      <c r="I438" s="43" t="str">
        <f>IF(A438="","",IF(lookup!G407&lt;0,0,lookup!G407))</f>
        <v/>
      </c>
    </row>
    <row r="439" spans="1:9">
      <c r="A439" s="40" t="str">
        <f>IF(I438="","",IF(I438&lt;=0,"",IF(A438=lookup!$A$1,"",lookup!A408)))</f>
        <v/>
      </c>
      <c r="B439" s="54" t="str">
        <f t="shared" si="25"/>
        <v/>
      </c>
      <c r="C439" s="55" t="str">
        <f t="shared" si="28"/>
        <v/>
      </c>
      <c r="D439" s="42" t="str">
        <f>IF(A439="","",lookup!E408)</f>
        <v/>
      </c>
      <c r="E439" s="59"/>
      <c r="F439" s="42" t="str">
        <f>IF(A439="","",lookup!C408)</f>
        <v/>
      </c>
      <c r="G439" s="42" t="str">
        <f t="shared" si="27"/>
        <v/>
      </c>
      <c r="H439" s="42" t="str">
        <f t="shared" si="26"/>
        <v/>
      </c>
      <c r="I439" s="43" t="str">
        <f>IF(A439="","",IF(lookup!G408&lt;0,0,lookup!G408))</f>
        <v/>
      </c>
    </row>
    <row r="440" spans="1:9">
      <c r="A440" s="40" t="str">
        <f>IF(I439="","",IF(I439&lt;=0,"",IF(A439=lookup!$A$1,"",lookup!A409)))</f>
        <v/>
      </c>
      <c r="B440" s="54" t="str">
        <f t="shared" si="25"/>
        <v/>
      </c>
      <c r="C440" s="55" t="str">
        <f t="shared" si="28"/>
        <v/>
      </c>
      <c r="D440" s="42" t="str">
        <f>IF(A440="","",lookup!E409)</f>
        <v/>
      </c>
      <c r="E440" s="59"/>
      <c r="F440" s="42" t="str">
        <f>IF(A440="","",lookup!C409)</f>
        <v/>
      </c>
      <c r="G440" s="42" t="str">
        <f t="shared" si="27"/>
        <v/>
      </c>
      <c r="H440" s="42" t="str">
        <f t="shared" si="26"/>
        <v/>
      </c>
      <c r="I440" s="43" t="str">
        <f>IF(A440="","",IF(lookup!G409&lt;0,0,lookup!G409))</f>
        <v/>
      </c>
    </row>
    <row r="441" spans="1:9">
      <c r="A441" s="40" t="str">
        <f>IF(I440="","",IF(I440&lt;=0,"",IF(A440=lookup!$A$1,"",lookup!A410)))</f>
        <v/>
      </c>
      <c r="B441" s="54" t="str">
        <f t="shared" si="25"/>
        <v/>
      </c>
      <c r="C441" s="55" t="str">
        <f t="shared" si="28"/>
        <v/>
      </c>
      <c r="D441" s="42" t="str">
        <f>IF(A441="","",lookup!E410)</f>
        <v/>
      </c>
      <c r="E441" s="59"/>
      <c r="F441" s="42" t="str">
        <f>IF(A441="","",lookup!C410)</f>
        <v/>
      </c>
      <c r="G441" s="42" t="str">
        <f t="shared" si="27"/>
        <v/>
      </c>
      <c r="H441" s="42" t="str">
        <f t="shared" si="26"/>
        <v/>
      </c>
      <c r="I441" s="43" t="str">
        <f>IF(A441="","",IF(lookup!G410&lt;0,0,lookup!G410))</f>
        <v/>
      </c>
    </row>
    <row r="442" spans="1:9" ht="13.5" thickBot="1">
      <c r="A442" s="34" t="str">
        <f>IF(I441="","",IF(I441&lt;=0,"",IF(A441=lookup!$A$1,"",lookup!A411)))</f>
        <v/>
      </c>
      <c r="B442" s="56" t="str">
        <f t="shared" si="25"/>
        <v/>
      </c>
      <c r="C442" s="57" t="str">
        <f t="shared" si="28"/>
        <v/>
      </c>
      <c r="D442" s="37" t="str">
        <f>IF(A442="","",lookup!E411)</f>
        <v/>
      </c>
      <c r="E442" s="60"/>
      <c r="F442" s="37" t="str">
        <f>IF(A442="","",lookup!C411)</f>
        <v/>
      </c>
      <c r="G442" s="37" t="str">
        <f t="shared" si="27"/>
        <v/>
      </c>
      <c r="H442" s="37" t="str">
        <f t="shared" si="26"/>
        <v/>
      </c>
      <c r="I442" s="38" t="str">
        <f>IF(A442="","",IF(lookup!G411&lt;0,0,lookup!G411))</f>
        <v/>
      </c>
    </row>
    <row r="443" spans="1:9">
      <c r="A443" s="30" t="str">
        <f>IF(I442="","",IF(I442&lt;=0,"",IF(A442=lookup!$A$1,"",lookup!A412)))</f>
        <v/>
      </c>
      <c r="B443" s="52" t="str">
        <f t="shared" si="25"/>
        <v/>
      </c>
      <c r="C443" s="53" t="str">
        <f t="shared" si="28"/>
        <v/>
      </c>
      <c r="D443" s="32" t="str">
        <f>IF(A443="","",lookup!E412)</f>
        <v/>
      </c>
      <c r="E443" s="58"/>
      <c r="F443" s="32" t="str">
        <f>IF(A443="","",lookup!C412)</f>
        <v/>
      </c>
      <c r="G443" s="32" t="str">
        <f t="shared" si="27"/>
        <v/>
      </c>
      <c r="H443" s="32" t="str">
        <f t="shared" si="26"/>
        <v/>
      </c>
      <c r="I443" s="33" t="str">
        <f>IF(A443="","",IF(lookup!G412&lt;0,0,lookup!G412))</f>
        <v/>
      </c>
    </row>
    <row r="444" spans="1:9">
      <c r="A444" s="40" t="str">
        <f>IF(I443="","",IF(I443&lt;=0,"",IF(A443=lookup!$A$1,"",lookup!A413)))</f>
        <v/>
      </c>
      <c r="B444" s="54" t="str">
        <f t="shared" si="25"/>
        <v/>
      </c>
      <c r="C444" s="55" t="str">
        <f t="shared" si="28"/>
        <v/>
      </c>
      <c r="D444" s="42" t="str">
        <f>IF(A444="","",lookup!E413)</f>
        <v/>
      </c>
      <c r="E444" s="59"/>
      <c r="F444" s="42" t="str">
        <f>IF(A444="","",lookup!C413)</f>
        <v/>
      </c>
      <c r="G444" s="42" t="str">
        <f t="shared" si="27"/>
        <v/>
      </c>
      <c r="H444" s="42" t="str">
        <f t="shared" si="26"/>
        <v/>
      </c>
      <c r="I444" s="43" t="str">
        <f>IF(A444="","",IF(lookup!G413&lt;0,0,lookup!G413))</f>
        <v/>
      </c>
    </row>
    <row r="445" spans="1:9">
      <c r="A445" s="40" t="str">
        <f>IF(I444="","",IF(I444&lt;=0,"",IF(A444=lookup!$A$1,"",lookup!A414)))</f>
        <v/>
      </c>
      <c r="B445" s="54" t="str">
        <f t="shared" si="25"/>
        <v/>
      </c>
      <c r="C445" s="55" t="str">
        <f t="shared" si="28"/>
        <v/>
      </c>
      <c r="D445" s="42" t="str">
        <f>IF(A445="","",lookup!E414)</f>
        <v/>
      </c>
      <c r="E445" s="59"/>
      <c r="F445" s="42" t="str">
        <f>IF(A445="","",lookup!C414)</f>
        <v/>
      </c>
      <c r="G445" s="42" t="str">
        <f t="shared" si="27"/>
        <v/>
      </c>
      <c r="H445" s="42" t="str">
        <f t="shared" si="26"/>
        <v/>
      </c>
      <c r="I445" s="43" t="str">
        <f>IF(A445="","",IF(lookup!G414&lt;0,0,lookup!G414))</f>
        <v/>
      </c>
    </row>
    <row r="446" spans="1:9">
      <c r="A446" s="40" t="str">
        <f>IF(I445="","",IF(I445&lt;=0,"",IF(A445=lookup!$A$1,"",lookup!A415)))</f>
        <v/>
      </c>
      <c r="B446" s="54" t="str">
        <f t="shared" si="25"/>
        <v/>
      </c>
      <c r="C446" s="55" t="str">
        <f t="shared" si="28"/>
        <v/>
      </c>
      <c r="D446" s="42" t="str">
        <f>IF(A446="","",lookup!E415)</f>
        <v/>
      </c>
      <c r="E446" s="59"/>
      <c r="F446" s="42" t="str">
        <f>IF(A446="","",lookup!C415)</f>
        <v/>
      </c>
      <c r="G446" s="42" t="str">
        <f t="shared" si="27"/>
        <v/>
      </c>
      <c r="H446" s="42" t="str">
        <f t="shared" si="26"/>
        <v/>
      </c>
      <c r="I446" s="43" t="str">
        <f>IF(A446="","",IF(lookup!G415&lt;0,0,lookup!G415))</f>
        <v/>
      </c>
    </row>
    <row r="447" spans="1:9">
      <c r="A447" s="40" t="str">
        <f>IF(I446="","",IF(I446&lt;=0,"",IF(A446=lookup!$A$1,"",lookup!A416)))</f>
        <v/>
      </c>
      <c r="B447" s="54" t="str">
        <f t="shared" si="25"/>
        <v/>
      </c>
      <c r="C447" s="55" t="str">
        <f t="shared" si="28"/>
        <v/>
      </c>
      <c r="D447" s="42" t="str">
        <f>IF(A447="","",lookup!E416)</f>
        <v/>
      </c>
      <c r="E447" s="59"/>
      <c r="F447" s="42" t="str">
        <f>IF(A447="","",lookup!C416)</f>
        <v/>
      </c>
      <c r="G447" s="42" t="str">
        <f t="shared" si="27"/>
        <v/>
      </c>
      <c r="H447" s="42" t="str">
        <f t="shared" si="26"/>
        <v/>
      </c>
      <c r="I447" s="43" t="str">
        <f>IF(A447="","",IF(lookup!G416&lt;0,0,lookup!G416))</f>
        <v/>
      </c>
    </row>
    <row r="448" spans="1:9">
      <c r="A448" s="40" t="str">
        <f>IF(I447="","",IF(I447&lt;=0,"",IF(A447=lookup!$A$1,"",lookup!A417)))</f>
        <v/>
      </c>
      <c r="B448" s="54" t="str">
        <f t="shared" si="25"/>
        <v/>
      </c>
      <c r="C448" s="55" t="str">
        <f t="shared" si="28"/>
        <v/>
      </c>
      <c r="D448" s="42" t="str">
        <f>IF(A448="","",lookup!E417)</f>
        <v/>
      </c>
      <c r="E448" s="59"/>
      <c r="F448" s="42" t="str">
        <f>IF(A448="","",lookup!C417)</f>
        <v/>
      </c>
      <c r="G448" s="42" t="str">
        <f t="shared" si="27"/>
        <v/>
      </c>
      <c r="H448" s="42" t="str">
        <f t="shared" si="26"/>
        <v/>
      </c>
      <c r="I448" s="43" t="str">
        <f>IF(A448="","",IF(lookup!G417&lt;0,0,lookup!G417))</f>
        <v/>
      </c>
    </row>
    <row r="449" spans="1:9">
      <c r="A449" s="40" t="str">
        <f>IF(I448="","",IF(I448&lt;=0,"",IF(A448=lookup!$A$1,"",lookup!A418)))</f>
        <v/>
      </c>
      <c r="B449" s="54" t="str">
        <f t="shared" si="25"/>
        <v/>
      </c>
      <c r="C449" s="55" t="str">
        <f t="shared" si="28"/>
        <v/>
      </c>
      <c r="D449" s="42" t="str">
        <f>IF(A449="","",lookup!E418)</f>
        <v/>
      </c>
      <c r="E449" s="59"/>
      <c r="F449" s="42" t="str">
        <f>IF(A449="","",lookup!C418)</f>
        <v/>
      </c>
      <c r="G449" s="42" t="str">
        <f t="shared" si="27"/>
        <v/>
      </c>
      <c r="H449" s="42" t="str">
        <f t="shared" si="26"/>
        <v/>
      </c>
      <c r="I449" s="43" t="str">
        <f>IF(A449="","",IF(lookup!G418&lt;0,0,lookup!G418))</f>
        <v/>
      </c>
    </row>
    <row r="450" spans="1:9">
      <c r="A450" s="40" t="str">
        <f>IF(I449="","",IF(I449&lt;=0,"",IF(A449=lookup!$A$1,"",lookup!A419)))</f>
        <v/>
      </c>
      <c r="B450" s="54" t="str">
        <f t="shared" si="25"/>
        <v/>
      </c>
      <c r="C450" s="55" t="str">
        <f t="shared" si="28"/>
        <v/>
      </c>
      <c r="D450" s="42" t="str">
        <f>IF(A450="","",lookup!E419)</f>
        <v/>
      </c>
      <c r="E450" s="59"/>
      <c r="F450" s="42" t="str">
        <f>IF(A450="","",lookup!C419)</f>
        <v/>
      </c>
      <c r="G450" s="42" t="str">
        <f t="shared" si="27"/>
        <v/>
      </c>
      <c r="H450" s="42" t="str">
        <f t="shared" si="26"/>
        <v/>
      </c>
      <c r="I450" s="43" t="str">
        <f>IF(A450="","",IF(lookup!G419&lt;0,0,lookup!G419))</f>
        <v/>
      </c>
    </row>
    <row r="451" spans="1:9">
      <c r="A451" s="40" t="str">
        <f>IF(I450="","",IF(I450&lt;=0,"",IF(A450=lookup!$A$1,"",lookup!A420)))</f>
        <v/>
      </c>
      <c r="B451" s="54" t="str">
        <f t="shared" si="25"/>
        <v/>
      </c>
      <c r="C451" s="55" t="str">
        <f t="shared" si="28"/>
        <v/>
      </c>
      <c r="D451" s="42" t="str">
        <f>IF(A451="","",lookup!E420)</f>
        <v/>
      </c>
      <c r="E451" s="59"/>
      <c r="F451" s="42" t="str">
        <f>IF(A451="","",lookup!C420)</f>
        <v/>
      </c>
      <c r="G451" s="42" t="str">
        <f t="shared" si="27"/>
        <v/>
      </c>
      <c r="H451" s="42" t="str">
        <f t="shared" si="26"/>
        <v/>
      </c>
      <c r="I451" s="43" t="str">
        <f>IF(A451="","",IF(lookup!G420&lt;0,0,lookup!G420))</f>
        <v/>
      </c>
    </row>
    <row r="452" spans="1:9">
      <c r="A452" s="40" t="str">
        <f>IF(I451="","",IF(I451&lt;=0,"",IF(A451=lookup!$A$1,"",lookup!A421)))</f>
        <v/>
      </c>
      <c r="B452" s="54" t="str">
        <f t="shared" si="25"/>
        <v/>
      </c>
      <c r="C452" s="55" t="str">
        <f t="shared" si="28"/>
        <v/>
      </c>
      <c r="D452" s="42" t="str">
        <f>IF(A452="","",lookup!E421)</f>
        <v/>
      </c>
      <c r="E452" s="59"/>
      <c r="F452" s="42" t="str">
        <f>IF(A452="","",lookup!C421)</f>
        <v/>
      </c>
      <c r="G452" s="42" t="str">
        <f t="shared" si="27"/>
        <v/>
      </c>
      <c r="H452" s="42" t="str">
        <f t="shared" si="26"/>
        <v/>
      </c>
      <c r="I452" s="43" t="str">
        <f>IF(A452="","",IF(lookup!G421&lt;0,0,lookup!G421))</f>
        <v/>
      </c>
    </row>
    <row r="453" spans="1:9">
      <c r="A453" s="40" t="str">
        <f>IF(I452="","",IF(I452&lt;=0,"",IF(A452=lookup!$A$1,"",lookup!A422)))</f>
        <v/>
      </c>
      <c r="B453" s="54" t="str">
        <f t="shared" si="25"/>
        <v/>
      </c>
      <c r="C453" s="55" t="str">
        <f t="shared" si="28"/>
        <v/>
      </c>
      <c r="D453" s="42" t="str">
        <f>IF(A453="","",lookup!E422)</f>
        <v/>
      </c>
      <c r="E453" s="59"/>
      <c r="F453" s="42" t="str">
        <f>IF(A453="","",lookup!C422)</f>
        <v/>
      </c>
      <c r="G453" s="42" t="str">
        <f t="shared" si="27"/>
        <v/>
      </c>
      <c r="H453" s="42" t="str">
        <f t="shared" si="26"/>
        <v/>
      </c>
      <c r="I453" s="43" t="str">
        <f>IF(A453="","",IF(lookup!G422&lt;0,0,lookup!G422))</f>
        <v/>
      </c>
    </row>
    <row r="454" spans="1:9" ht="13.5" thickBot="1">
      <c r="A454" s="34" t="str">
        <f>IF(I453="","",IF(I453&lt;=0,"",IF(A453=lookup!$A$1,"",lookup!A423)))</f>
        <v/>
      </c>
      <c r="B454" s="56" t="str">
        <f t="shared" si="25"/>
        <v/>
      </c>
      <c r="C454" s="57" t="str">
        <f t="shared" si="28"/>
        <v/>
      </c>
      <c r="D454" s="37" t="str">
        <f>IF(A454="","",lookup!E423)</f>
        <v/>
      </c>
      <c r="E454" s="60"/>
      <c r="F454" s="37" t="str">
        <f>IF(A454="","",lookup!C423)</f>
        <v/>
      </c>
      <c r="G454" s="37" t="str">
        <f t="shared" si="27"/>
        <v/>
      </c>
      <c r="H454" s="37" t="str">
        <f t="shared" si="26"/>
        <v/>
      </c>
      <c r="I454" s="38" t="str">
        <f>IF(A454="","",IF(lookup!G423&lt;0,0,lookup!G423))</f>
        <v/>
      </c>
    </row>
    <row r="455" spans="1:9">
      <c r="A455" s="30" t="str">
        <f>IF(I454="","",IF(I454&lt;=0,"",IF(A454=lookup!$A$1,"",lookup!A424)))</f>
        <v/>
      </c>
      <c r="B455" s="52" t="str">
        <f t="shared" si="25"/>
        <v/>
      </c>
      <c r="C455" s="53" t="str">
        <f t="shared" si="28"/>
        <v/>
      </c>
      <c r="D455" s="32" t="str">
        <f>IF(A455="","",lookup!E424)</f>
        <v/>
      </c>
      <c r="E455" s="58"/>
      <c r="F455" s="32" t="str">
        <f>IF(A455="","",lookup!C424)</f>
        <v/>
      </c>
      <c r="G455" s="32" t="str">
        <f t="shared" si="27"/>
        <v/>
      </c>
      <c r="H455" s="32" t="str">
        <f t="shared" si="26"/>
        <v/>
      </c>
      <c r="I455" s="33" t="str">
        <f>IF(A455="","",IF(lookup!G424&lt;0,0,lookup!G424))</f>
        <v/>
      </c>
    </row>
    <row r="456" spans="1:9">
      <c r="A456" s="40" t="str">
        <f>IF(I455="","",IF(I455&lt;=0,"",IF(A455=lookup!$A$1,"",lookup!A425)))</f>
        <v/>
      </c>
      <c r="B456" s="54" t="str">
        <f t="shared" si="25"/>
        <v/>
      </c>
      <c r="C456" s="55" t="str">
        <f t="shared" si="28"/>
        <v/>
      </c>
      <c r="D456" s="42" t="str">
        <f>IF(A456="","",lookup!E425)</f>
        <v/>
      </c>
      <c r="E456" s="59"/>
      <c r="F456" s="42" t="str">
        <f>IF(A456="","",lookup!C425)</f>
        <v/>
      </c>
      <c r="G456" s="42" t="str">
        <f t="shared" si="27"/>
        <v/>
      </c>
      <c r="H456" s="42" t="str">
        <f t="shared" si="26"/>
        <v/>
      </c>
      <c r="I456" s="43" t="str">
        <f>IF(A456="","",IF(lookup!G425&lt;0,0,lookup!G425))</f>
        <v/>
      </c>
    </row>
    <row r="457" spans="1:9">
      <c r="A457" s="40" t="str">
        <f>IF(I456="","",IF(I456&lt;=0,"",IF(A456=lookup!$A$1,"",lookup!A426)))</f>
        <v/>
      </c>
      <c r="B457" s="54" t="str">
        <f t="shared" si="25"/>
        <v/>
      </c>
      <c r="C457" s="55" t="str">
        <f t="shared" si="28"/>
        <v/>
      </c>
      <c r="D457" s="42" t="str">
        <f>IF(A457="","",lookup!E426)</f>
        <v/>
      </c>
      <c r="E457" s="59"/>
      <c r="F457" s="42" t="str">
        <f>IF(A457="","",lookup!C426)</f>
        <v/>
      </c>
      <c r="G457" s="42" t="str">
        <f t="shared" si="27"/>
        <v/>
      </c>
      <c r="H457" s="42" t="str">
        <f t="shared" si="26"/>
        <v/>
      </c>
      <c r="I457" s="43" t="str">
        <f>IF(A457="","",IF(lookup!G426&lt;0,0,lookup!G426))</f>
        <v/>
      </c>
    </row>
    <row r="458" spans="1:9">
      <c r="A458" s="40" t="str">
        <f>IF(I457="","",IF(I457&lt;=0,"",IF(A457=lookup!$A$1,"",lookup!A427)))</f>
        <v/>
      </c>
      <c r="B458" s="54" t="str">
        <f t="shared" si="25"/>
        <v/>
      </c>
      <c r="C458" s="55" t="str">
        <f t="shared" si="28"/>
        <v/>
      </c>
      <c r="D458" s="42" t="str">
        <f>IF(A458="","",lookup!E427)</f>
        <v/>
      </c>
      <c r="E458" s="59"/>
      <c r="F458" s="42" t="str">
        <f>IF(A458="","",lookup!C427)</f>
        <v/>
      </c>
      <c r="G458" s="42" t="str">
        <f t="shared" si="27"/>
        <v/>
      </c>
      <c r="H458" s="42" t="str">
        <f t="shared" si="26"/>
        <v/>
      </c>
      <c r="I458" s="43" t="str">
        <f>IF(A458="","",IF(lookup!G427&lt;0,0,lookup!G427))</f>
        <v/>
      </c>
    </row>
    <row r="459" spans="1:9">
      <c r="A459" s="40" t="str">
        <f>IF(I458="","",IF(I458&lt;=0,"",IF(A458=lookup!$A$1,"",lookup!A428)))</f>
        <v/>
      </c>
      <c r="B459" s="54" t="str">
        <f t="shared" si="25"/>
        <v/>
      </c>
      <c r="C459" s="55" t="str">
        <f t="shared" si="28"/>
        <v/>
      </c>
      <c r="D459" s="42" t="str">
        <f>IF(A459="","",lookup!E428)</f>
        <v/>
      </c>
      <c r="E459" s="59"/>
      <c r="F459" s="42" t="str">
        <f>IF(A459="","",lookup!C428)</f>
        <v/>
      </c>
      <c r="G459" s="42" t="str">
        <f t="shared" si="27"/>
        <v/>
      </c>
      <c r="H459" s="42" t="str">
        <f t="shared" si="26"/>
        <v/>
      </c>
      <c r="I459" s="43" t="str">
        <f>IF(A459="","",IF(lookup!G428&lt;0,0,lookup!G428))</f>
        <v/>
      </c>
    </row>
    <row r="460" spans="1:9">
      <c r="A460" s="40" t="str">
        <f>IF(I459="","",IF(I459&lt;=0,"",IF(A459=lookup!$A$1,"",lookup!A429)))</f>
        <v/>
      </c>
      <c r="B460" s="54" t="str">
        <f t="shared" si="25"/>
        <v/>
      </c>
      <c r="C460" s="55" t="str">
        <f t="shared" si="28"/>
        <v/>
      </c>
      <c r="D460" s="42" t="str">
        <f>IF(A460="","",lookup!E429)</f>
        <v/>
      </c>
      <c r="E460" s="59"/>
      <c r="F460" s="42" t="str">
        <f>IF(A460="","",lookup!C429)</f>
        <v/>
      </c>
      <c r="G460" s="42" t="str">
        <f t="shared" si="27"/>
        <v/>
      </c>
      <c r="H460" s="42" t="str">
        <f t="shared" si="26"/>
        <v/>
      </c>
      <c r="I460" s="43" t="str">
        <f>IF(A460="","",IF(lookup!G429&lt;0,0,lookup!G429))</f>
        <v/>
      </c>
    </row>
    <row r="461" spans="1:9">
      <c r="A461" s="40" t="str">
        <f>IF(I460="","",IF(I460&lt;=0,"",IF(A460=lookup!$A$1,"",lookup!A430)))</f>
        <v/>
      </c>
      <c r="B461" s="54" t="str">
        <f t="shared" si="25"/>
        <v/>
      </c>
      <c r="C461" s="55" t="str">
        <f t="shared" si="28"/>
        <v/>
      </c>
      <c r="D461" s="42" t="str">
        <f>IF(A461="","",lookup!E430)</f>
        <v/>
      </c>
      <c r="E461" s="59"/>
      <c r="F461" s="42" t="str">
        <f>IF(A461="","",lookup!C430)</f>
        <v/>
      </c>
      <c r="G461" s="42" t="str">
        <f t="shared" si="27"/>
        <v/>
      </c>
      <c r="H461" s="42" t="str">
        <f t="shared" si="26"/>
        <v/>
      </c>
      <c r="I461" s="43" t="str">
        <f>IF(A461="","",IF(lookup!G430&lt;0,0,lookup!G430))</f>
        <v/>
      </c>
    </row>
    <row r="462" spans="1:9">
      <c r="A462" s="40" t="str">
        <f>IF(I461="","",IF(I461&lt;=0,"",IF(A461=lookup!$A$1,"",lookup!A431)))</f>
        <v/>
      </c>
      <c r="B462" s="54" t="str">
        <f t="shared" si="25"/>
        <v/>
      </c>
      <c r="C462" s="55" t="str">
        <f t="shared" si="28"/>
        <v/>
      </c>
      <c r="D462" s="42" t="str">
        <f>IF(A462="","",lookup!E431)</f>
        <v/>
      </c>
      <c r="E462" s="59"/>
      <c r="F462" s="42" t="str">
        <f>IF(A462="","",lookup!C431)</f>
        <v/>
      </c>
      <c r="G462" s="42" t="str">
        <f t="shared" si="27"/>
        <v/>
      </c>
      <c r="H462" s="42" t="str">
        <f t="shared" si="26"/>
        <v/>
      </c>
      <c r="I462" s="43" t="str">
        <f>IF(A462="","",IF(lookup!G431&lt;0,0,lookup!G431))</f>
        <v/>
      </c>
    </row>
    <row r="463" spans="1:9">
      <c r="A463" s="40" t="str">
        <f>IF(I462="","",IF(I462&lt;=0,"",IF(A462=lookup!$A$1,"",lookup!A432)))</f>
        <v/>
      </c>
      <c r="B463" s="54" t="str">
        <f t="shared" si="25"/>
        <v/>
      </c>
      <c r="C463" s="55" t="str">
        <f t="shared" si="28"/>
        <v/>
      </c>
      <c r="D463" s="42" t="str">
        <f>IF(A463="","",lookup!E432)</f>
        <v/>
      </c>
      <c r="E463" s="59"/>
      <c r="F463" s="42" t="str">
        <f>IF(A463="","",lookup!C432)</f>
        <v/>
      </c>
      <c r="G463" s="42" t="str">
        <f t="shared" si="27"/>
        <v/>
      </c>
      <c r="H463" s="42" t="str">
        <f t="shared" si="26"/>
        <v/>
      </c>
      <c r="I463" s="43" t="str">
        <f>IF(A463="","",IF(lookup!G432&lt;0,0,lookup!G432))</f>
        <v/>
      </c>
    </row>
    <row r="464" spans="1:9">
      <c r="A464" s="40" t="str">
        <f>IF(I463="","",IF(I463&lt;=0,"",IF(A463=lookup!$A$1,"",lookup!A433)))</f>
        <v/>
      </c>
      <c r="B464" s="54" t="str">
        <f t="shared" si="25"/>
        <v/>
      </c>
      <c r="C464" s="55" t="str">
        <f t="shared" si="28"/>
        <v/>
      </c>
      <c r="D464" s="42" t="str">
        <f>IF(A464="","",lookup!E433)</f>
        <v/>
      </c>
      <c r="E464" s="59"/>
      <c r="F464" s="42" t="str">
        <f>IF(A464="","",lookup!C433)</f>
        <v/>
      </c>
      <c r="G464" s="42" t="str">
        <f t="shared" si="27"/>
        <v/>
      </c>
      <c r="H464" s="42" t="str">
        <f t="shared" si="26"/>
        <v/>
      </c>
      <c r="I464" s="43" t="str">
        <f>IF(A464="","",IF(lookup!G433&lt;0,0,lookup!G433))</f>
        <v/>
      </c>
    </row>
    <row r="465" spans="1:9">
      <c r="A465" s="40" t="str">
        <f>IF(I464="","",IF(I464&lt;=0,"",IF(A464=lookup!$A$1,"",lookup!A434)))</f>
        <v/>
      </c>
      <c r="B465" s="54" t="str">
        <f t="shared" si="25"/>
        <v/>
      </c>
      <c r="C465" s="55" t="str">
        <f t="shared" si="28"/>
        <v/>
      </c>
      <c r="D465" s="42" t="str">
        <f>IF(A465="","",lookup!E434)</f>
        <v/>
      </c>
      <c r="E465" s="59"/>
      <c r="F465" s="42" t="str">
        <f>IF(A465="","",lookup!C434)</f>
        <v/>
      </c>
      <c r="G465" s="42" t="str">
        <f t="shared" si="27"/>
        <v/>
      </c>
      <c r="H465" s="42" t="str">
        <f t="shared" si="26"/>
        <v/>
      </c>
      <c r="I465" s="43" t="str">
        <f>IF(A465="","",IF(lookup!G434&lt;0,0,lookup!G434))</f>
        <v/>
      </c>
    </row>
    <row r="466" spans="1:9" ht="13.5" thickBot="1">
      <c r="A466" s="34" t="str">
        <f>IF(I465="","",IF(I465&lt;=0,"",IF(A465=lookup!$A$1,"",lookup!A435)))</f>
        <v/>
      </c>
      <c r="B466" s="56" t="str">
        <f t="shared" si="25"/>
        <v/>
      </c>
      <c r="C466" s="57" t="str">
        <f t="shared" si="28"/>
        <v/>
      </c>
      <c r="D466" s="37" t="str">
        <f>IF(A466="","",lookup!E435)</f>
        <v/>
      </c>
      <c r="E466" s="60"/>
      <c r="F466" s="37" t="str">
        <f>IF(A466="","",lookup!C435)</f>
        <v/>
      </c>
      <c r="G466" s="37" t="str">
        <f t="shared" si="27"/>
        <v/>
      </c>
      <c r="H466" s="37" t="str">
        <f t="shared" si="26"/>
        <v/>
      </c>
      <c r="I466" s="38" t="str">
        <f>IF(A466="","",IF(lookup!G435&lt;0,0,lookup!G435))</f>
        <v/>
      </c>
    </row>
    <row r="467" spans="1:9">
      <c r="A467" s="30" t="str">
        <f>IF(I466="","",IF(I466&lt;=0,"",IF(A466=lookup!$A$1,"",lookup!A436)))</f>
        <v/>
      </c>
      <c r="B467" s="52" t="str">
        <f t="shared" si="25"/>
        <v/>
      </c>
      <c r="C467" s="53" t="str">
        <f t="shared" si="28"/>
        <v/>
      </c>
      <c r="D467" s="32" t="str">
        <f>IF(A467="","",lookup!E436)</f>
        <v/>
      </c>
      <c r="E467" s="58"/>
      <c r="F467" s="32" t="str">
        <f>IF(A467="","",lookup!C436)</f>
        <v/>
      </c>
      <c r="G467" s="32" t="str">
        <f t="shared" si="27"/>
        <v/>
      </c>
      <c r="H467" s="32" t="str">
        <f t="shared" si="26"/>
        <v/>
      </c>
      <c r="I467" s="33" t="str">
        <f>IF(A467="","",IF(lookup!G436&lt;0,0,lookup!G436))</f>
        <v/>
      </c>
    </row>
    <row r="468" spans="1:9">
      <c r="A468" s="40" t="str">
        <f>IF(I467="","",IF(I467&lt;=0,"",IF(A467=lookup!$A$1,"",lookup!A437)))</f>
        <v/>
      </c>
      <c r="B468" s="54" t="str">
        <f t="shared" si="25"/>
        <v/>
      </c>
      <c r="C468" s="55" t="str">
        <f t="shared" si="28"/>
        <v/>
      </c>
      <c r="D468" s="42" t="str">
        <f>IF(A468="","",lookup!E437)</f>
        <v/>
      </c>
      <c r="E468" s="59"/>
      <c r="F468" s="42" t="str">
        <f>IF(A468="","",lookup!C437)</f>
        <v/>
      </c>
      <c r="G468" s="42" t="str">
        <f t="shared" si="27"/>
        <v/>
      </c>
      <c r="H468" s="42" t="str">
        <f t="shared" si="26"/>
        <v/>
      </c>
      <c r="I468" s="43" t="str">
        <f>IF(A468="","",IF(lookup!G437&lt;0,0,lookup!G437))</f>
        <v/>
      </c>
    </row>
    <row r="469" spans="1:9">
      <c r="A469" s="40" t="str">
        <f>IF(I468="","",IF(I468&lt;=0,"",IF(A468=lookup!$A$1,"",lookup!A438)))</f>
        <v/>
      </c>
      <c r="B469" s="54" t="str">
        <f t="shared" si="25"/>
        <v/>
      </c>
      <c r="C469" s="55" t="str">
        <f t="shared" si="28"/>
        <v/>
      </c>
      <c r="D469" s="42" t="str">
        <f>IF(A469="","",lookup!E438)</f>
        <v/>
      </c>
      <c r="E469" s="59"/>
      <c r="F469" s="42" t="str">
        <f>IF(A469="","",lookup!C438)</f>
        <v/>
      </c>
      <c r="G469" s="42" t="str">
        <f t="shared" si="27"/>
        <v/>
      </c>
      <c r="H469" s="42" t="str">
        <f t="shared" si="26"/>
        <v/>
      </c>
      <c r="I469" s="43" t="str">
        <f>IF(A469="","",IF(lookup!G438&lt;0,0,lookup!G438))</f>
        <v/>
      </c>
    </row>
    <row r="470" spans="1:9">
      <c r="A470" s="40" t="str">
        <f>IF(I469="","",IF(I469&lt;=0,"",IF(A469=lookup!$A$1,"",lookup!A439)))</f>
        <v/>
      </c>
      <c r="B470" s="54" t="str">
        <f t="shared" si="25"/>
        <v/>
      </c>
      <c r="C470" s="55" t="str">
        <f t="shared" si="28"/>
        <v/>
      </c>
      <c r="D470" s="42" t="str">
        <f>IF(A470="","",lookup!E439)</f>
        <v/>
      </c>
      <c r="E470" s="59"/>
      <c r="F470" s="42" t="str">
        <f>IF(A470="","",lookup!C439)</f>
        <v/>
      </c>
      <c r="G470" s="42" t="str">
        <f t="shared" si="27"/>
        <v/>
      </c>
      <c r="H470" s="42" t="str">
        <f t="shared" si="26"/>
        <v/>
      </c>
      <c r="I470" s="43" t="str">
        <f>IF(A470="","",IF(lookup!G439&lt;0,0,lookup!G439))</f>
        <v/>
      </c>
    </row>
    <row r="471" spans="1:9">
      <c r="A471" s="40" t="str">
        <f>IF(I470="","",IF(I470&lt;=0,"",IF(A470=lookup!$A$1,"",lookup!A440)))</f>
        <v/>
      </c>
      <c r="B471" s="54" t="str">
        <f t="shared" si="25"/>
        <v/>
      </c>
      <c r="C471" s="55" t="str">
        <f t="shared" si="28"/>
        <v/>
      </c>
      <c r="D471" s="42" t="str">
        <f>IF(A471="","",lookup!E440)</f>
        <v/>
      </c>
      <c r="E471" s="59"/>
      <c r="F471" s="42" t="str">
        <f>IF(A471="","",lookup!C440)</f>
        <v/>
      </c>
      <c r="G471" s="42" t="str">
        <f t="shared" si="27"/>
        <v/>
      </c>
      <c r="H471" s="42" t="str">
        <f t="shared" si="26"/>
        <v/>
      </c>
      <c r="I471" s="43" t="str">
        <f>IF(A471="","",IF(lookup!G440&lt;0,0,lookup!G440))</f>
        <v/>
      </c>
    </row>
    <row r="472" spans="1:9">
      <c r="A472" s="40" t="str">
        <f>IF(I471="","",IF(I471&lt;=0,"",IF(A471=lookup!$A$1,"",lookup!A441)))</f>
        <v/>
      </c>
      <c r="B472" s="54" t="str">
        <f t="shared" si="25"/>
        <v/>
      </c>
      <c r="C472" s="55" t="str">
        <f t="shared" si="28"/>
        <v/>
      </c>
      <c r="D472" s="42" t="str">
        <f>IF(A472="","",lookup!E441)</f>
        <v/>
      </c>
      <c r="E472" s="59"/>
      <c r="F472" s="42" t="str">
        <f>IF(A472="","",lookup!C441)</f>
        <v/>
      </c>
      <c r="G472" s="42" t="str">
        <f t="shared" si="27"/>
        <v/>
      </c>
      <c r="H472" s="42" t="str">
        <f t="shared" si="26"/>
        <v/>
      </c>
      <c r="I472" s="43" t="str">
        <f>IF(A472="","",IF(lookup!G441&lt;0,0,lookup!G441))</f>
        <v/>
      </c>
    </row>
    <row r="473" spans="1:9">
      <c r="A473" s="40" t="str">
        <f>IF(I472="","",IF(I472&lt;=0,"",IF(A472=lookup!$A$1,"",lookup!A442)))</f>
        <v/>
      </c>
      <c r="B473" s="54" t="str">
        <f t="shared" si="25"/>
        <v/>
      </c>
      <c r="C473" s="55" t="str">
        <f t="shared" si="28"/>
        <v/>
      </c>
      <c r="D473" s="42" t="str">
        <f>IF(A473="","",lookup!E442)</f>
        <v/>
      </c>
      <c r="E473" s="59"/>
      <c r="F473" s="42" t="str">
        <f>IF(A473="","",lookup!C442)</f>
        <v/>
      </c>
      <c r="G473" s="42" t="str">
        <f t="shared" si="27"/>
        <v/>
      </c>
      <c r="H473" s="42" t="str">
        <f t="shared" si="26"/>
        <v/>
      </c>
      <c r="I473" s="43" t="str">
        <f>IF(A473="","",IF(lookup!G442&lt;0,0,lookup!G442))</f>
        <v/>
      </c>
    </row>
    <row r="474" spans="1:9">
      <c r="A474" s="40" t="str">
        <f>IF(I473="","",IF(I473&lt;=0,"",IF(A473=lookup!$A$1,"",lookup!A443)))</f>
        <v/>
      </c>
      <c r="B474" s="54" t="str">
        <f t="shared" si="25"/>
        <v/>
      </c>
      <c r="C474" s="55" t="str">
        <f t="shared" si="28"/>
        <v/>
      </c>
      <c r="D474" s="42" t="str">
        <f>IF(A474="","",lookup!E443)</f>
        <v/>
      </c>
      <c r="E474" s="59"/>
      <c r="F474" s="42" t="str">
        <f>IF(A474="","",lookup!C443)</f>
        <v/>
      </c>
      <c r="G474" s="42" t="str">
        <f t="shared" si="27"/>
        <v/>
      </c>
      <c r="H474" s="42" t="str">
        <f t="shared" si="26"/>
        <v/>
      </c>
      <c r="I474" s="43" t="str">
        <f>IF(A474="","",IF(lookup!G443&lt;0,0,lookup!G443))</f>
        <v/>
      </c>
    </row>
    <row r="475" spans="1:9">
      <c r="A475" s="40" t="str">
        <f>IF(I474="","",IF(I474&lt;=0,"",IF(A474=lookup!$A$1,"",lookup!A444)))</f>
        <v/>
      </c>
      <c r="B475" s="54" t="str">
        <f t="shared" si="25"/>
        <v/>
      </c>
      <c r="C475" s="55" t="str">
        <f t="shared" si="28"/>
        <v/>
      </c>
      <c r="D475" s="42" t="str">
        <f>IF(A475="","",lookup!E444)</f>
        <v/>
      </c>
      <c r="E475" s="59"/>
      <c r="F475" s="42" t="str">
        <f>IF(A475="","",lookup!C444)</f>
        <v/>
      </c>
      <c r="G475" s="42" t="str">
        <f t="shared" si="27"/>
        <v/>
      </c>
      <c r="H475" s="42" t="str">
        <f t="shared" si="26"/>
        <v/>
      </c>
      <c r="I475" s="43" t="str">
        <f>IF(A475="","",IF(lookup!G444&lt;0,0,lookup!G444))</f>
        <v/>
      </c>
    </row>
    <row r="476" spans="1:9">
      <c r="A476" s="40" t="str">
        <f>IF(I475="","",IF(I475&lt;=0,"",IF(A475=lookup!$A$1,"",lookup!A445)))</f>
        <v/>
      </c>
      <c r="B476" s="54" t="str">
        <f t="shared" si="25"/>
        <v/>
      </c>
      <c r="C476" s="55" t="str">
        <f t="shared" si="28"/>
        <v/>
      </c>
      <c r="D476" s="42" t="str">
        <f>IF(A476="","",lookup!E445)</f>
        <v/>
      </c>
      <c r="E476" s="59"/>
      <c r="F476" s="42" t="str">
        <f>IF(A476="","",lookup!C445)</f>
        <v/>
      </c>
      <c r="G476" s="42" t="str">
        <f t="shared" si="27"/>
        <v/>
      </c>
      <c r="H476" s="42" t="str">
        <f t="shared" si="26"/>
        <v/>
      </c>
      <c r="I476" s="43" t="str">
        <f>IF(A476="","",IF(lookup!G445&lt;0,0,lookup!G445))</f>
        <v/>
      </c>
    </row>
    <row r="477" spans="1:9">
      <c r="A477" s="40" t="str">
        <f>IF(I476="","",IF(I476&lt;=0,"",IF(A476=lookup!$A$1,"",lookup!A446)))</f>
        <v/>
      </c>
      <c r="B477" s="54" t="str">
        <f t="shared" si="25"/>
        <v/>
      </c>
      <c r="C477" s="55" t="str">
        <f t="shared" si="28"/>
        <v/>
      </c>
      <c r="D477" s="42" t="str">
        <f>IF(A477="","",lookup!E446)</f>
        <v/>
      </c>
      <c r="E477" s="59"/>
      <c r="F477" s="42" t="str">
        <f>IF(A477="","",lookup!C446)</f>
        <v/>
      </c>
      <c r="G477" s="42" t="str">
        <f t="shared" si="27"/>
        <v/>
      </c>
      <c r="H477" s="42" t="str">
        <f t="shared" si="26"/>
        <v/>
      </c>
      <c r="I477" s="43" t="str">
        <f>IF(A477="","",IF(lookup!G446&lt;0,0,lookup!G446))</f>
        <v/>
      </c>
    </row>
    <row r="478" spans="1:9" ht="13.5" thickBot="1">
      <c r="A478" s="34" t="str">
        <f>IF(I477="","",IF(I477&lt;=0,"",IF(A477=lookup!$A$1,"",lookup!A447)))</f>
        <v/>
      </c>
      <c r="B478" s="56" t="str">
        <f t="shared" si="25"/>
        <v/>
      </c>
      <c r="C478" s="57" t="str">
        <f t="shared" si="28"/>
        <v/>
      </c>
      <c r="D478" s="37" t="str">
        <f>IF(A478="","",lookup!E447)</f>
        <v/>
      </c>
      <c r="E478" s="60"/>
      <c r="F478" s="37" t="str">
        <f>IF(A478="","",lookup!C447)</f>
        <v/>
      </c>
      <c r="G478" s="37" t="str">
        <f t="shared" si="27"/>
        <v/>
      </c>
      <c r="H478" s="37" t="str">
        <f t="shared" si="26"/>
        <v/>
      </c>
      <c r="I478" s="38" t="str">
        <f>IF(A478="","",IF(lookup!G447&lt;0,0,lookup!G447))</f>
        <v/>
      </c>
    </row>
    <row r="479" spans="1:9">
      <c r="A479" s="30" t="str">
        <f>IF(I478="","",IF(I478&lt;=0,"",IF(A478=lookup!$A$1,"",lookup!A448)))</f>
        <v/>
      </c>
      <c r="B479" s="52" t="str">
        <f t="shared" si="25"/>
        <v/>
      </c>
      <c r="C479" s="53" t="str">
        <f t="shared" si="28"/>
        <v/>
      </c>
      <c r="D479" s="32" t="str">
        <f>IF(A479="","",lookup!E448)</f>
        <v/>
      </c>
      <c r="E479" s="58"/>
      <c r="F479" s="32" t="str">
        <f>IF(A479="","",lookup!C448)</f>
        <v/>
      </c>
      <c r="G479" s="32" t="str">
        <f t="shared" si="27"/>
        <v/>
      </c>
      <c r="H479" s="32" t="str">
        <f t="shared" si="26"/>
        <v/>
      </c>
      <c r="I479" s="33" t="str">
        <f>IF(A479="","",IF(lookup!G448&lt;0,0,lookup!G448))</f>
        <v/>
      </c>
    </row>
    <row r="480" spans="1:9">
      <c r="A480" s="40" t="str">
        <f>IF(I479="","",IF(I479&lt;=0,"",IF(A479=lookup!$A$1,"",lookup!A449)))</f>
        <v/>
      </c>
      <c r="B480" s="54" t="str">
        <f t="shared" si="25"/>
        <v/>
      </c>
      <c r="C480" s="55" t="str">
        <f t="shared" si="28"/>
        <v/>
      </c>
      <c r="D480" s="42" t="str">
        <f>IF(A480="","",lookup!E449)</f>
        <v/>
      </c>
      <c r="E480" s="59"/>
      <c r="F480" s="42" t="str">
        <f>IF(A480="","",lookup!C449)</f>
        <v/>
      </c>
      <c r="G480" s="42" t="str">
        <f t="shared" si="27"/>
        <v/>
      </c>
      <c r="H480" s="42" t="str">
        <f t="shared" si="26"/>
        <v/>
      </c>
      <c r="I480" s="43" t="str">
        <f>IF(A480="","",IF(lookup!G449&lt;0,0,lookup!G449))</f>
        <v/>
      </c>
    </row>
    <row r="481" spans="1:9">
      <c r="A481" s="40" t="str">
        <f>IF(I480="","",IF(I480&lt;=0,"",IF(A480=lookup!$A$1,"",lookup!A450)))</f>
        <v/>
      </c>
      <c r="B481" s="54" t="str">
        <f t="shared" si="25"/>
        <v/>
      </c>
      <c r="C481" s="55" t="str">
        <f t="shared" si="28"/>
        <v/>
      </c>
      <c r="D481" s="42" t="str">
        <f>IF(A481="","",lookup!E450)</f>
        <v/>
      </c>
      <c r="E481" s="59"/>
      <c r="F481" s="42" t="str">
        <f>IF(A481="","",lookup!C450)</f>
        <v/>
      </c>
      <c r="G481" s="42" t="str">
        <f t="shared" si="27"/>
        <v/>
      </c>
      <c r="H481" s="42" t="str">
        <f t="shared" si="26"/>
        <v/>
      </c>
      <c r="I481" s="43" t="str">
        <f>IF(A481="","",IF(lookup!G450&lt;0,0,lookup!G450))</f>
        <v/>
      </c>
    </row>
    <row r="482" spans="1:9">
      <c r="A482" s="40" t="str">
        <f>IF(I481="","",IF(I481&lt;=0,"",IF(A481=lookup!$A$1,"",lookup!A451)))</f>
        <v/>
      </c>
      <c r="B482" s="54" t="str">
        <f t="shared" si="25"/>
        <v/>
      </c>
      <c r="C482" s="55" t="str">
        <f t="shared" si="28"/>
        <v/>
      </c>
      <c r="D482" s="42" t="str">
        <f>IF(A482="","",lookup!E451)</f>
        <v/>
      </c>
      <c r="E482" s="59"/>
      <c r="F482" s="42" t="str">
        <f>IF(A482="","",lookup!C451)</f>
        <v/>
      </c>
      <c r="G482" s="42" t="str">
        <f t="shared" si="27"/>
        <v/>
      </c>
      <c r="H482" s="42" t="str">
        <f t="shared" si="26"/>
        <v/>
      </c>
      <c r="I482" s="43" t="str">
        <f>IF(A482="","",IF(lookup!G451&lt;0,0,lookup!G451))</f>
        <v/>
      </c>
    </row>
    <row r="483" spans="1:9">
      <c r="A483" s="40" t="str">
        <f>IF(I482="","",IF(I482&lt;=0,"",IF(A482=lookup!$A$1,"",lookup!A452)))</f>
        <v/>
      </c>
      <c r="B483" s="54" t="str">
        <f t="shared" ref="B483:B546" si="29">IF(A483="","",DATE(YEAR($C$6),MONTH($C$6)+(A483-1),DAY($C$6)))</f>
        <v/>
      </c>
      <c r="C483" s="55" t="str">
        <f t="shared" si="28"/>
        <v/>
      </c>
      <c r="D483" s="42" t="str">
        <f>IF(A483="","",lookup!E452)</f>
        <v/>
      </c>
      <c r="E483" s="59"/>
      <c r="F483" s="42" t="str">
        <f>IF(A483="","",lookup!C452)</f>
        <v/>
      </c>
      <c r="G483" s="42" t="str">
        <f t="shared" si="27"/>
        <v/>
      </c>
      <c r="H483" s="42" t="str">
        <f t="shared" ref="H483:H546" si="30">IF(A483="","",IF(ISBLANK(E483),D483-F483,E483-F483))</f>
        <v/>
      </c>
      <c r="I483" s="43" t="str">
        <f>IF(A483="","",IF(lookup!G452&lt;0,0,lookup!G452))</f>
        <v/>
      </c>
    </row>
    <row r="484" spans="1:9">
      <c r="A484" s="40" t="str">
        <f>IF(I483="","",IF(I483&lt;=0,"",IF(A483=lookup!$A$1,"",lookup!A453)))</f>
        <v/>
      </c>
      <c r="B484" s="54" t="str">
        <f t="shared" si="29"/>
        <v/>
      </c>
      <c r="C484" s="55" t="str">
        <f t="shared" si="28"/>
        <v/>
      </c>
      <c r="D484" s="42" t="str">
        <f>IF(A484="","",lookup!E453)</f>
        <v/>
      </c>
      <c r="E484" s="59"/>
      <c r="F484" s="42" t="str">
        <f>IF(A484="","",lookup!C453)</f>
        <v/>
      </c>
      <c r="G484" s="42" t="str">
        <f t="shared" ref="G484:G547" si="31">IF(A484="","",G483+F484)</f>
        <v/>
      </c>
      <c r="H484" s="42" t="str">
        <f t="shared" si="30"/>
        <v/>
      </c>
      <c r="I484" s="43" t="str">
        <f>IF(A484="","",IF(lookup!G453&lt;0,0,lookup!G453))</f>
        <v/>
      </c>
    </row>
    <row r="485" spans="1:9">
      <c r="A485" s="40" t="str">
        <f>IF(I484="","",IF(I484&lt;=0,"",IF(A484=lookup!$A$1,"",lookup!A454)))</f>
        <v/>
      </c>
      <c r="B485" s="54" t="str">
        <f t="shared" si="29"/>
        <v/>
      </c>
      <c r="C485" s="55" t="str">
        <f t="shared" si="28"/>
        <v/>
      </c>
      <c r="D485" s="42" t="str">
        <f>IF(A485="","",lookup!E454)</f>
        <v/>
      </c>
      <c r="E485" s="59"/>
      <c r="F485" s="42" t="str">
        <f>IF(A485="","",lookup!C454)</f>
        <v/>
      </c>
      <c r="G485" s="42" t="str">
        <f t="shared" si="31"/>
        <v/>
      </c>
      <c r="H485" s="42" t="str">
        <f t="shared" si="30"/>
        <v/>
      </c>
      <c r="I485" s="43" t="str">
        <f>IF(A485="","",IF(lookup!G454&lt;0,0,lookup!G454))</f>
        <v/>
      </c>
    </row>
    <row r="486" spans="1:9">
      <c r="A486" s="40" t="str">
        <f>IF(I485="","",IF(I485&lt;=0,"",IF(A485=lookup!$A$1,"",lookup!A455)))</f>
        <v/>
      </c>
      <c r="B486" s="54" t="str">
        <f t="shared" si="29"/>
        <v/>
      </c>
      <c r="C486" s="55" t="str">
        <f t="shared" si="28"/>
        <v/>
      </c>
      <c r="D486" s="42" t="str">
        <f>IF(A486="","",lookup!E455)</f>
        <v/>
      </c>
      <c r="E486" s="59"/>
      <c r="F486" s="42" t="str">
        <f>IF(A486="","",lookup!C455)</f>
        <v/>
      </c>
      <c r="G486" s="42" t="str">
        <f t="shared" si="31"/>
        <v/>
      </c>
      <c r="H486" s="42" t="str">
        <f t="shared" si="30"/>
        <v/>
      </c>
      <c r="I486" s="43" t="str">
        <f>IF(A486="","",IF(lookup!G455&lt;0,0,lookup!G455))</f>
        <v/>
      </c>
    </row>
    <row r="487" spans="1:9">
      <c r="A487" s="40" t="str">
        <f>IF(I486="","",IF(I486&lt;=0,"",IF(A486=lookup!$A$1,"",lookup!A456)))</f>
        <v/>
      </c>
      <c r="B487" s="54" t="str">
        <f t="shared" si="29"/>
        <v/>
      </c>
      <c r="C487" s="55" t="str">
        <f t="shared" si="28"/>
        <v/>
      </c>
      <c r="D487" s="42" t="str">
        <f>IF(A487="","",lookup!E456)</f>
        <v/>
      </c>
      <c r="E487" s="59"/>
      <c r="F487" s="42" t="str">
        <f>IF(A487="","",lookup!C456)</f>
        <v/>
      </c>
      <c r="G487" s="42" t="str">
        <f t="shared" si="31"/>
        <v/>
      </c>
      <c r="H487" s="42" t="str">
        <f t="shared" si="30"/>
        <v/>
      </c>
      <c r="I487" s="43" t="str">
        <f>IF(A487="","",IF(lookup!G456&lt;0,0,lookup!G456))</f>
        <v/>
      </c>
    </row>
    <row r="488" spans="1:9">
      <c r="A488" s="40" t="str">
        <f>IF(I487="","",IF(I487&lt;=0,"",IF(A487=lookup!$A$1,"",lookup!A457)))</f>
        <v/>
      </c>
      <c r="B488" s="54" t="str">
        <f t="shared" si="29"/>
        <v/>
      </c>
      <c r="C488" s="55" t="str">
        <f t="shared" si="28"/>
        <v/>
      </c>
      <c r="D488" s="42" t="str">
        <f>IF(A488="","",lookup!E457)</f>
        <v/>
      </c>
      <c r="E488" s="59"/>
      <c r="F488" s="42" t="str">
        <f>IF(A488="","",lookup!C457)</f>
        <v/>
      </c>
      <c r="G488" s="42" t="str">
        <f t="shared" si="31"/>
        <v/>
      </c>
      <c r="H488" s="42" t="str">
        <f t="shared" si="30"/>
        <v/>
      </c>
      <c r="I488" s="43" t="str">
        <f>IF(A488="","",IF(lookup!G457&lt;0,0,lookup!G457))</f>
        <v/>
      </c>
    </row>
    <row r="489" spans="1:9">
      <c r="A489" s="40" t="str">
        <f>IF(I488="","",IF(I488&lt;=0,"",IF(A488=lookup!$A$1,"",lookup!A458)))</f>
        <v/>
      </c>
      <c r="B489" s="54" t="str">
        <f t="shared" si="29"/>
        <v/>
      </c>
      <c r="C489" s="55" t="str">
        <f t="shared" si="28"/>
        <v/>
      </c>
      <c r="D489" s="42" t="str">
        <f>IF(A489="","",lookup!E458)</f>
        <v/>
      </c>
      <c r="E489" s="59"/>
      <c r="F489" s="42" t="str">
        <f>IF(A489="","",lookup!C458)</f>
        <v/>
      </c>
      <c r="G489" s="42" t="str">
        <f t="shared" si="31"/>
        <v/>
      </c>
      <c r="H489" s="42" t="str">
        <f t="shared" si="30"/>
        <v/>
      </c>
      <c r="I489" s="43" t="str">
        <f>IF(A489="","",IF(lookup!G458&lt;0,0,lookup!G458))</f>
        <v/>
      </c>
    </row>
    <row r="490" spans="1:9" ht="13.5" thickBot="1">
      <c r="A490" s="34" t="str">
        <f>IF(I489="","",IF(I489&lt;=0,"",IF(A489=lookup!$A$1,"",lookup!A459)))</f>
        <v/>
      </c>
      <c r="B490" s="56" t="str">
        <f t="shared" si="29"/>
        <v/>
      </c>
      <c r="C490" s="57" t="str">
        <f t="shared" si="28"/>
        <v/>
      </c>
      <c r="D490" s="37" t="str">
        <f>IF(A490="","",lookup!E459)</f>
        <v/>
      </c>
      <c r="E490" s="60"/>
      <c r="F490" s="37" t="str">
        <f>IF(A490="","",lookup!C459)</f>
        <v/>
      </c>
      <c r="G490" s="37" t="str">
        <f t="shared" si="31"/>
        <v/>
      </c>
      <c r="H490" s="37" t="str">
        <f t="shared" si="30"/>
        <v/>
      </c>
      <c r="I490" s="38" t="str">
        <f>IF(A490="","",IF(lookup!G459&lt;0,0,lookup!G459))</f>
        <v/>
      </c>
    </row>
    <row r="491" spans="1:9">
      <c r="A491" s="30" t="str">
        <f>IF(I490="","",IF(I490&lt;=0,"",IF(A490=lookup!$A$1,"",lookup!A460)))</f>
        <v/>
      </c>
      <c r="B491" s="52" t="str">
        <f t="shared" si="29"/>
        <v/>
      </c>
      <c r="C491" s="53" t="str">
        <f t="shared" si="28"/>
        <v/>
      </c>
      <c r="D491" s="32" t="str">
        <f>IF(A491="","",lookup!E460)</f>
        <v/>
      </c>
      <c r="E491" s="58"/>
      <c r="F491" s="32" t="str">
        <f>IF(A491="","",lookup!C460)</f>
        <v/>
      </c>
      <c r="G491" s="32" t="str">
        <f t="shared" si="31"/>
        <v/>
      </c>
      <c r="H491" s="32" t="str">
        <f t="shared" si="30"/>
        <v/>
      </c>
      <c r="I491" s="33" t="str">
        <f>IF(A491="","",IF(lookup!G460&lt;0,0,lookup!G460))</f>
        <v/>
      </c>
    </row>
    <row r="492" spans="1:9">
      <c r="A492" s="40" t="str">
        <f>IF(I491="","",IF(I491&lt;=0,"",IF(A491=lookup!$A$1,"",lookup!A461)))</f>
        <v/>
      </c>
      <c r="B492" s="54" t="str">
        <f t="shared" si="29"/>
        <v/>
      </c>
      <c r="C492" s="55" t="str">
        <f t="shared" si="28"/>
        <v/>
      </c>
      <c r="D492" s="42" t="str">
        <f>IF(A492="","",lookup!E461)</f>
        <v/>
      </c>
      <c r="E492" s="59"/>
      <c r="F492" s="42" t="str">
        <f>IF(A492="","",lookup!C461)</f>
        <v/>
      </c>
      <c r="G492" s="42" t="str">
        <f t="shared" si="31"/>
        <v/>
      </c>
      <c r="H492" s="42" t="str">
        <f t="shared" si="30"/>
        <v/>
      </c>
      <c r="I492" s="43" t="str">
        <f>IF(A492="","",IF(lookup!G461&lt;0,0,lookup!G461))</f>
        <v/>
      </c>
    </row>
    <row r="493" spans="1:9">
      <c r="A493" s="40" t="str">
        <f>IF(I492="","",IF(I492&lt;=0,"",IF(A492=lookup!$A$1,"",lookup!A462)))</f>
        <v/>
      </c>
      <c r="B493" s="54" t="str">
        <f t="shared" si="29"/>
        <v/>
      </c>
      <c r="C493" s="55" t="str">
        <f t="shared" si="28"/>
        <v/>
      </c>
      <c r="D493" s="42" t="str">
        <f>IF(A493="","",lookup!E462)</f>
        <v/>
      </c>
      <c r="E493" s="59"/>
      <c r="F493" s="42" t="str">
        <f>IF(A493="","",lookup!C462)</f>
        <v/>
      </c>
      <c r="G493" s="42" t="str">
        <f t="shared" si="31"/>
        <v/>
      </c>
      <c r="H493" s="42" t="str">
        <f t="shared" si="30"/>
        <v/>
      </c>
      <c r="I493" s="43" t="str">
        <f>IF(A493="","",IF(lookup!G462&lt;0,0,lookup!G462))</f>
        <v/>
      </c>
    </row>
    <row r="494" spans="1:9">
      <c r="A494" s="40" t="str">
        <f>IF(I493="","",IF(I493&lt;=0,"",IF(A493=lookup!$A$1,"",lookup!A463)))</f>
        <v/>
      </c>
      <c r="B494" s="54" t="str">
        <f t="shared" si="29"/>
        <v/>
      </c>
      <c r="C494" s="55" t="str">
        <f t="shared" si="28"/>
        <v/>
      </c>
      <c r="D494" s="42" t="str">
        <f>IF(A494="","",lookup!E463)</f>
        <v/>
      </c>
      <c r="E494" s="59"/>
      <c r="F494" s="42" t="str">
        <f>IF(A494="","",lookup!C463)</f>
        <v/>
      </c>
      <c r="G494" s="42" t="str">
        <f t="shared" si="31"/>
        <v/>
      </c>
      <c r="H494" s="42" t="str">
        <f t="shared" si="30"/>
        <v/>
      </c>
      <c r="I494" s="43" t="str">
        <f>IF(A494="","",IF(lookup!G463&lt;0,0,lookup!G463))</f>
        <v/>
      </c>
    </row>
    <row r="495" spans="1:9">
      <c r="A495" s="40" t="str">
        <f>IF(I494="","",IF(I494&lt;=0,"",IF(A494=lookup!$A$1,"",lookup!A464)))</f>
        <v/>
      </c>
      <c r="B495" s="54" t="str">
        <f t="shared" si="29"/>
        <v/>
      </c>
      <c r="C495" s="55" t="str">
        <f t="shared" ref="C495:C558" si="32">IF(A495="","",C494)</f>
        <v/>
      </c>
      <c r="D495" s="42" t="str">
        <f>IF(A495="","",lookup!E464)</f>
        <v/>
      </c>
      <c r="E495" s="59"/>
      <c r="F495" s="42" t="str">
        <f>IF(A495="","",lookup!C464)</f>
        <v/>
      </c>
      <c r="G495" s="42" t="str">
        <f t="shared" si="31"/>
        <v/>
      </c>
      <c r="H495" s="42" t="str">
        <f t="shared" si="30"/>
        <v/>
      </c>
      <c r="I495" s="43" t="str">
        <f>IF(A495="","",IF(lookup!G464&lt;0,0,lookup!G464))</f>
        <v/>
      </c>
    </row>
    <row r="496" spans="1:9">
      <c r="A496" s="40" t="str">
        <f>IF(I495="","",IF(I495&lt;=0,"",IF(A495=lookup!$A$1,"",lookup!A465)))</f>
        <v/>
      </c>
      <c r="B496" s="54" t="str">
        <f t="shared" si="29"/>
        <v/>
      </c>
      <c r="C496" s="55" t="str">
        <f t="shared" si="32"/>
        <v/>
      </c>
      <c r="D496" s="42" t="str">
        <f>IF(A496="","",lookup!E465)</f>
        <v/>
      </c>
      <c r="E496" s="59"/>
      <c r="F496" s="42" t="str">
        <f>IF(A496="","",lookup!C465)</f>
        <v/>
      </c>
      <c r="G496" s="42" t="str">
        <f t="shared" si="31"/>
        <v/>
      </c>
      <c r="H496" s="42" t="str">
        <f t="shared" si="30"/>
        <v/>
      </c>
      <c r="I496" s="43" t="str">
        <f>IF(A496="","",IF(lookup!G465&lt;0,0,lookup!G465))</f>
        <v/>
      </c>
    </row>
    <row r="497" spans="1:9">
      <c r="A497" s="40" t="str">
        <f>IF(I496="","",IF(I496&lt;=0,"",IF(A496=lookup!$A$1,"",lookup!A466)))</f>
        <v/>
      </c>
      <c r="B497" s="54" t="str">
        <f t="shared" si="29"/>
        <v/>
      </c>
      <c r="C497" s="55" t="str">
        <f t="shared" si="32"/>
        <v/>
      </c>
      <c r="D497" s="42" t="str">
        <f>IF(A497="","",lookup!E466)</f>
        <v/>
      </c>
      <c r="E497" s="59"/>
      <c r="F497" s="42" t="str">
        <f>IF(A497="","",lookup!C466)</f>
        <v/>
      </c>
      <c r="G497" s="42" t="str">
        <f t="shared" si="31"/>
        <v/>
      </c>
      <c r="H497" s="42" t="str">
        <f t="shared" si="30"/>
        <v/>
      </c>
      <c r="I497" s="43" t="str">
        <f>IF(A497="","",IF(lookup!G466&lt;0,0,lookup!G466))</f>
        <v/>
      </c>
    </row>
    <row r="498" spans="1:9">
      <c r="A498" s="40" t="str">
        <f>IF(I497="","",IF(I497&lt;=0,"",IF(A497=lookup!$A$1,"",lookup!A467)))</f>
        <v/>
      </c>
      <c r="B498" s="54" t="str">
        <f t="shared" si="29"/>
        <v/>
      </c>
      <c r="C498" s="55" t="str">
        <f t="shared" si="32"/>
        <v/>
      </c>
      <c r="D498" s="42" t="str">
        <f>IF(A498="","",lookup!E467)</f>
        <v/>
      </c>
      <c r="E498" s="59"/>
      <c r="F498" s="42" t="str">
        <f>IF(A498="","",lookup!C467)</f>
        <v/>
      </c>
      <c r="G498" s="42" t="str">
        <f t="shared" si="31"/>
        <v/>
      </c>
      <c r="H498" s="42" t="str">
        <f t="shared" si="30"/>
        <v/>
      </c>
      <c r="I498" s="43" t="str">
        <f>IF(A498="","",IF(lookup!G467&lt;0,0,lookup!G467))</f>
        <v/>
      </c>
    </row>
    <row r="499" spans="1:9">
      <c r="A499" s="40" t="str">
        <f>IF(I498="","",IF(I498&lt;=0,"",IF(A498=lookup!$A$1,"",lookup!A468)))</f>
        <v/>
      </c>
      <c r="B499" s="54" t="str">
        <f t="shared" si="29"/>
        <v/>
      </c>
      <c r="C499" s="55" t="str">
        <f t="shared" si="32"/>
        <v/>
      </c>
      <c r="D499" s="42" t="str">
        <f>IF(A499="","",lookup!E468)</f>
        <v/>
      </c>
      <c r="E499" s="59"/>
      <c r="F499" s="42" t="str">
        <f>IF(A499="","",lookup!C468)</f>
        <v/>
      </c>
      <c r="G499" s="42" t="str">
        <f t="shared" si="31"/>
        <v/>
      </c>
      <c r="H499" s="42" t="str">
        <f t="shared" si="30"/>
        <v/>
      </c>
      <c r="I499" s="43" t="str">
        <f>IF(A499="","",IF(lookup!G468&lt;0,0,lookup!G468))</f>
        <v/>
      </c>
    </row>
    <row r="500" spans="1:9">
      <c r="A500" s="40" t="str">
        <f>IF(I499="","",IF(I499&lt;=0,"",IF(A499=lookup!$A$1,"",lookup!A469)))</f>
        <v/>
      </c>
      <c r="B500" s="54" t="str">
        <f t="shared" si="29"/>
        <v/>
      </c>
      <c r="C500" s="55" t="str">
        <f t="shared" si="32"/>
        <v/>
      </c>
      <c r="D500" s="42" t="str">
        <f>IF(A500="","",lookup!E469)</f>
        <v/>
      </c>
      <c r="E500" s="59"/>
      <c r="F500" s="42" t="str">
        <f>IF(A500="","",lookup!C469)</f>
        <v/>
      </c>
      <c r="G500" s="42" t="str">
        <f t="shared" si="31"/>
        <v/>
      </c>
      <c r="H500" s="42" t="str">
        <f t="shared" si="30"/>
        <v/>
      </c>
      <c r="I500" s="43" t="str">
        <f>IF(A500="","",IF(lookup!G469&lt;0,0,lookup!G469))</f>
        <v/>
      </c>
    </row>
    <row r="501" spans="1:9">
      <c r="A501" s="40" t="str">
        <f>IF(I500="","",IF(I500&lt;=0,"",IF(A500=lookup!$A$1,"",lookup!A470)))</f>
        <v/>
      </c>
      <c r="B501" s="54" t="str">
        <f t="shared" si="29"/>
        <v/>
      </c>
      <c r="C501" s="55" t="str">
        <f t="shared" si="32"/>
        <v/>
      </c>
      <c r="D501" s="42" t="str">
        <f>IF(A501="","",lookup!E470)</f>
        <v/>
      </c>
      <c r="E501" s="59"/>
      <c r="F501" s="42" t="str">
        <f>IF(A501="","",lookup!C470)</f>
        <v/>
      </c>
      <c r="G501" s="42" t="str">
        <f t="shared" si="31"/>
        <v/>
      </c>
      <c r="H501" s="42" t="str">
        <f t="shared" si="30"/>
        <v/>
      </c>
      <c r="I501" s="43" t="str">
        <f>IF(A501="","",IF(lookup!G470&lt;0,0,lookup!G470))</f>
        <v/>
      </c>
    </row>
    <row r="502" spans="1:9" ht="13.5" thickBot="1">
      <c r="A502" s="34" t="str">
        <f>IF(I501="","",IF(I501&lt;=0,"",IF(A501=lookup!$A$1,"",lookup!A471)))</f>
        <v/>
      </c>
      <c r="B502" s="56" t="str">
        <f t="shared" si="29"/>
        <v/>
      </c>
      <c r="C502" s="57" t="str">
        <f t="shared" si="32"/>
        <v/>
      </c>
      <c r="D502" s="37" t="str">
        <f>IF(A502="","",lookup!E471)</f>
        <v/>
      </c>
      <c r="E502" s="60"/>
      <c r="F502" s="37" t="str">
        <f>IF(A502="","",lookup!C471)</f>
        <v/>
      </c>
      <c r="G502" s="37" t="str">
        <f t="shared" si="31"/>
        <v/>
      </c>
      <c r="H502" s="37" t="str">
        <f t="shared" si="30"/>
        <v/>
      </c>
      <c r="I502" s="38" t="str">
        <f>IF(A502="","",IF(lookup!G471&lt;0,0,lookup!G471))</f>
        <v/>
      </c>
    </row>
    <row r="503" spans="1:9">
      <c r="A503" s="30" t="str">
        <f>IF(I502="","",IF(I502&lt;=0,"",IF(A502=lookup!$A$1,"",lookup!A472)))</f>
        <v/>
      </c>
      <c r="B503" s="52" t="str">
        <f t="shared" si="29"/>
        <v/>
      </c>
      <c r="C503" s="53" t="str">
        <f t="shared" si="32"/>
        <v/>
      </c>
      <c r="D503" s="32" t="str">
        <f>IF(A503="","",lookup!E472)</f>
        <v/>
      </c>
      <c r="E503" s="58"/>
      <c r="F503" s="32" t="str">
        <f>IF(A503="","",lookup!C472)</f>
        <v/>
      </c>
      <c r="G503" s="32" t="str">
        <f t="shared" si="31"/>
        <v/>
      </c>
      <c r="H503" s="32" t="str">
        <f t="shared" si="30"/>
        <v/>
      </c>
      <c r="I503" s="33" t="str">
        <f>IF(A503="","",IF(lookup!G472&lt;0,0,lookup!G472))</f>
        <v/>
      </c>
    </row>
    <row r="504" spans="1:9">
      <c r="A504" s="40" t="str">
        <f>IF(I503="","",IF(I503&lt;=0,"",IF(A503=lookup!$A$1,"",lookup!A473)))</f>
        <v/>
      </c>
      <c r="B504" s="54" t="str">
        <f t="shared" si="29"/>
        <v/>
      </c>
      <c r="C504" s="55" t="str">
        <f t="shared" si="32"/>
        <v/>
      </c>
      <c r="D504" s="42" t="str">
        <f>IF(A504="","",lookup!E473)</f>
        <v/>
      </c>
      <c r="E504" s="59"/>
      <c r="F504" s="42" t="str">
        <f>IF(A504="","",lookup!C473)</f>
        <v/>
      </c>
      <c r="G504" s="42" t="str">
        <f t="shared" si="31"/>
        <v/>
      </c>
      <c r="H504" s="42" t="str">
        <f t="shared" si="30"/>
        <v/>
      </c>
      <c r="I504" s="43" t="str">
        <f>IF(A504="","",IF(lookup!G473&lt;0,0,lookup!G473))</f>
        <v/>
      </c>
    </row>
    <row r="505" spans="1:9">
      <c r="A505" s="40" t="str">
        <f>IF(I504="","",IF(I504&lt;=0,"",IF(A504=lookup!$A$1,"",lookup!A474)))</f>
        <v/>
      </c>
      <c r="B505" s="54" t="str">
        <f t="shared" si="29"/>
        <v/>
      </c>
      <c r="C505" s="55" t="str">
        <f t="shared" si="32"/>
        <v/>
      </c>
      <c r="D505" s="42" t="str">
        <f>IF(A505="","",lookup!E474)</f>
        <v/>
      </c>
      <c r="E505" s="59"/>
      <c r="F505" s="42" t="str">
        <f>IF(A505="","",lookup!C474)</f>
        <v/>
      </c>
      <c r="G505" s="42" t="str">
        <f t="shared" si="31"/>
        <v/>
      </c>
      <c r="H505" s="42" t="str">
        <f t="shared" si="30"/>
        <v/>
      </c>
      <c r="I505" s="43" t="str">
        <f>IF(A505="","",IF(lookup!G474&lt;0,0,lookup!G474))</f>
        <v/>
      </c>
    </row>
    <row r="506" spans="1:9">
      <c r="A506" s="40" t="str">
        <f>IF(I505="","",IF(I505&lt;=0,"",IF(A505=lookup!$A$1,"",lookup!A475)))</f>
        <v/>
      </c>
      <c r="B506" s="54" t="str">
        <f t="shared" si="29"/>
        <v/>
      </c>
      <c r="C506" s="55" t="str">
        <f t="shared" si="32"/>
        <v/>
      </c>
      <c r="D506" s="42" t="str">
        <f>IF(A506="","",lookup!E475)</f>
        <v/>
      </c>
      <c r="E506" s="59"/>
      <c r="F506" s="42" t="str">
        <f>IF(A506="","",lookup!C475)</f>
        <v/>
      </c>
      <c r="G506" s="42" t="str">
        <f t="shared" si="31"/>
        <v/>
      </c>
      <c r="H506" s="42" t="str">
        <f t="shared" si="30"/>
        <v/>
      </c>
      <c r="I506" s="43" t="str">
        <f>IF(A506="","",IF(lookup!G475&lt;0,0,lookup!G475))</f>
        <v/>
      </c>
    </row>
    <row r="507" spans="1:9">
      <c r="A507" s="40" t="str">
        <f>IF(I506="","",IF(I506&lt;=0,"",IF(A506=lookup!$A$1,"",lookup!A476)))</f>
        <v/>
      </c>
      <c r="B507" s="54" t="str">
        <f t="shared" si="29"/>
        <v/>
      </c>
      <c r="C507" s="55" t="str">
        <f t="shared" si="32"/>
        <v/>
      </c>
      <c r="D507" s="42" t="str">
        <f>IF(A507="","",lookup!E476)</f>
        <v/>
      </c>
      <c r="E507" s="59"/>
      <c r="F507" s="42" t="str">
        <f>IF(A507="","",lookup!C476)</f>
        <v/>
      </c>
      <c r="G507" s="42" t="str">
        <f t="shared" si="31"/>
        <v/>
      </c>
      <c r="H507" s="42" t="str">
        <f t="shared" si="30"/>
        <v/>
      </c>
      <c r="I507" s="43" t="str">
        <f>IF(A507="","",IF(lookup!G476&lt;0,0,lookup!G476))</f>
        <v/>
      </c>
    </row>
    <row r="508" spans="1:9">
      <c r="A508" s="40" t="str">
        <f>IF(I507="","",IF(I507&lt;=0,"",IF(A507=lookup!$A$1,"",lookup!A477)))</f>
        <v/>
      </c>
      <c r="B508" s="54" t="str">
        <f t="shared" si="29"/>
        <v/>
      </c>
      <c r="C508" s="55" t="str">
        <f t="shared" si="32"/>
        <v/>
      </c>
      <c r="D508" s="42" t="str">
        <f>IF(A508="","",lookup!E477)</f>
        <v/>
      </c>
      <c r="E508" s="59"/>
      <c r="F508" s="42" t="str">
        <f>IF(A508="","",lookup!C477)</f>
        <v/>
      </c>
      <c r="G508" s="42" t="str">
        <f t="shared" si="31"/>
        <v/>
      </c>
      <c r="H508" s="42" t="str">
        <f t="shared" si="30"/>
        <v/>
      </c>
      <c r="I508" s="43" t="str">
        <f>IF(A508="","",IF(lookup!G477&lt;0,0,lookup!G477))</f>
        <v/>
      </c>
    </row>
    <row r="509" spans="1:9">
      <c r="A509" s="40" t="str">
        <f>IF(I508="","",IF(I508&lt;=0,"",IF(A508=lookup!$A$1,"",lookup!A478)))</f>
        <v/>
      </c>
      <c r="B509" s="54" t="str">
        <f t="shared" si="29"/>
        <v/>
      </c>
      <c r="C509" s="55" t="str">
        <f t="shared" si="32"/>
        <v/>
      </c>
      <c r="D509" s="42" t="str">
        <f>IF(A509="","",lookup!E478)</f>
        <v/>
      </c>
      <c r="E509" s="59"/>
      <c r="F509" s="42" t="str">
        <f>IF(A509="","",lookup!C478)</f>
        <v/>
      </c>
      <c r="G509" s="42" t="str">
        <f t="shared" si="31"/>
        <v/>
      </c>
      <c r="H509" s="42" t="str">
        <f t="shared" si="30"/>
        <v/>
      </c>
      <c r="I509" s="43" t="str">
        <f>IF(A509="","",IF(lookup!G478&lt;0,0,lookup!G478))</f>
        <v/>
      </c>
    </row>
    <row r="510" spans="1:9">
      <c r="A510" s="40" t="str">
        <f>IF(I509="","",IF(I509&lt;=0,"",IF(A509=lookup!$A$1,"",lookup!A479)))</f>
        <v/>
      </c>
      <c r="B510" s="54" t="str">
        <f t="shared" si="29"/>
        <v/>
      </c>
      <c r="C510" s="55" t="str">
        <f t="shared" si="32"/>
        <v/>
      </c>
      <c r="D510" s="42" t="str">
        <f>IF(A510="","",lookup!E479)</f>
        <v/>
      </c>
      <c r="E510" s="59"/>
      <c r="F510" s="42" t="str">
        <f>IF(A510="","",lookup!C479)</f>
        <v/>
      </c>
      <c r="G510" s="42" t="str">
        <f t="shared" si="31"/>
        <v/>
      </c>
      <c r="H510" s="42" t="str">
        <f t="shared" si="30"/>
        <v/>
      </c>
      <c r="I510" s="43" t="str">
        <f>IF(A510="","",IF(lookup!G479&lt;0,0,lookup!G479))</f>
        <v/>
      </c>
    </row>
    <row r="511" spans="1:9">
      <c r="A511" s="40" t="str">
        <f>IF(I510="","",IF(I510&lt;=0,"",IF(A510=lookup!$A$1,"",lookup!A480)))</f>
        <v/>
      </c>
      <c r="B511" s="54" t="str">
        <f t="shared" si="29"/>
        <v/>
      </c>
      <c r="C511" s="55" t="str">
        <f t="shared" si="32"/>
        <v/>
      </c>
      <c r="D511" s="42" t="str">
        <f>IF(A511="","",lookup!E480)</f>
        <v/>
      </c>
      <c r="E511" s="59"/>
      <c r="F511" s="42" t="str">
        <f>IF(A511="","",lookup!C480)</f>
        <v/>
      </c>
      <c r="G511" s="42" t="str">
        <f t="shared" si="31"/>
        <v/>
      </c>
      <c r="H511" s="42" t="str">
        <f t="shared" si="30"/>
        <v/>
      </c>
      <c r="I511" s="43" t="str">
        <f>IF(A511="","",IF(lookup!G480&lt;0,0,lookup!G480))</f>
        <v/>
      </c>
    </row>
    <row r="512" spans="1:9">
      <c r="A512" s="40" t="str">
        <f>IF(I511="","",IF(I511&lt;=0,"",IF(A511=lookup!$A$1,"",lookup!A481)))</f>
        <v/>
      </c>
      <c r="B512" s="54" t="str">
        <f t="shared" si="29"/>
        <v/>
      </c>
      <c r="C512" s="55" t="str">
        <f t="shared" si="32"/>
        <v/>
      </c>
      <c r="D512" s="42" t="str">
        <f>IF(A512="","",lookup!E481)</f>
        <v/>
      </c>
      <c r="E512" s="59"/>
      <c r="F512" s="42" t="str">
        <f>IF(A512="","",lookup!C481)</f>
        <v/>
      </c>
      <c r="G512" s="42" t="str">
        <f t="shared" si="31"/>
        <v/>
      </c>
      <c r="H512" s="42" t="str">
        <f t="shared" si="30"/>
        <v/>
      </c>
      <c r="I512" s="43" t="str">
        <f>IF(A512="","",IF(lookup!G481&lt;0,0,lookup!G481))</f>
        <v/>
      </c>
    </row>
    <row r="513" spans="1:9">
      <c r="A513" s="40" t="str">
        <f>IF(I512="","",IF(I512&lt;=0,"",IF(A512=lookup!$A$1,"",lookup!A482)))</f>
        <v/>
      </c>
      <c r="B513" s="54" t="str">
        <f t="shared" si="29"/>
        <v/>
      </c>
      <c r="C513" s="55" t="str">
        <f t="shared" si="32"/>
        <v/>
      </c>
      <c r="D513" s="42" t="str">
        <f>IF(A513="","",lookup!E482)</f>
        <v/>
      </c>
      <c r="E513" s="59"/>
      <c r="F513" s="42" t="str">
        <f>IF(A513="","",lookup!C482)</f>
        <v/>
      </c>
      <c r="G513" s="42" t="str">
        <f t="shared" si="31"/>
        <v/>
      </c>
      <c r="H513" s="42" t="str">
        <f t="shared" si="30"/>
        <v/>
      </c>
      <c r="I513" s="43" t="str">
        <f>IF(A513="","",IF(lookup!G482&lt;0,0,lookup!G482))</f>
        <v/>
      </c>
    </row>
    <row r="514" spans="1:9" ht="13.5" thickBot="1">
      <c r="A514" s="34" t="str">
        <f>IF(I513="","",IF(I513&lt;=0,"",IF(A513=lookup!$A$1,"",lookup!A483)))</f>
        <v/>
      </c>
      <c r="B514" s="56" t="str">
        <f t="shared" si="29"/>
        <v/>
      </c>
      <c r="C514" s="57" t="str">
        <f t="shared" si="32"/>
        <v/>
      </c>
      <c r="D514" s="37" t="str">
        <f>IF(A514="","",lookup!E483)</f>
        <v/>
      </c>
      <c r="E514" s="60"/>
      <c r="F514" s="37" t="str">
        <f>IF(A514="","",lookup!C483)</f>
        <v/>
      </c>
      <c r="G514" s="37" t="str">
        <f t="shared" si="31"/>
        <v/>
      </c>
      <c r="H514" s="37" t="str">
        <f t="shared" si="30"/>
        <v/>
      </c>
      <c r="I514" s="38" t="str">
        <f>IF(A514="","",IF(lookup!G483&lt;0,0,lookup!G483))</f>
        <v/>
      </c>
    </row>
    <row r="515" spans="1:9">
      <c r="A515" s="30" t="str">
        <f>IF(I514="","",IF(I514&lt;=0,"",IF(A514=lookup!$A$1,"",lookup!A484)))</f>
        <v/>
      </c>
      <c r="B515" s="52" t="str">
        <f t="shared" si="29"/>
        <v/>
      </c>
      <c r="C515" s="53" t="str">
        <f t="shared" si="32"/>
        <v/>
      </c>
      <c r="D515" s="32" t="str">
        <f>IF(A515="","",lookup!E484)</f>
        <v/>
      </c>
      <c r="E515" s="58"/>
      <c r="F515" s="32" t="str">
        <f>IF(A515="","",lookup!C484)</f>
        <v/>
      </c>
      <c r="G515" s="32" t="str">
        <f t="shared" si="31"/>
        <v/>
      </c>
      <c r="H515" s="32" t="str">
        <f t="shared" si="30"/>
        <v/>
      </c>
      <c r="I515" s="33" t="str">
        <f>IF(A515="","",IF(lookup!G484&lt;0,0,lookup!G484))</f>
        <v/>
      </c>
    </row>
    <row r="516" spans="1:9">
      <c r="A516" s="40" t="str">
        <f>IF(I515="","",IF(I515&lt;=0,"",IF(A515=lookup!$A$1,"",lookup!A485)))</f>
        <v/>
      </c>
      <c r="B516" s="54" t="str">
        <f t="shared" si="29"/>
        <v/>
      </c>
      <c r="C516" s="55" t="str">
        <f t="shared" si="32"/>
        <v/>
      </c>
      <c r="D516" s="42" t="str">
        <f>IF(A516="","",lookup!E485)</f>
        <v/>
      </c>
      <c r="E516" s="59"/>
      <c r="F516" s="42" t="str">
        <f>IF(A516="","",lookup!C485)</f>
        <v/>
      </c>
      <c r="G516" s="42" t="str">
        <f t="shared" si="31"/>
        <v/>
      </c>
      <c r="H516" s="42" t="str">
        <f t="shared" si="30"/>
        <v/>
      </c>
      <c r="I516" s="43" t="str">
        <f>IF(A516="","",IF(lookup!G485&lt;0,0,lookup!G485))</f>
        <v/>
      </c>
    </row>
    <row r="517" spans="1:9">
      <c r="A517" s="40" t="str">
        <f>IF(I516="","",IF(I516&lt;=0,"",IF(A516=lookup!$A$1,"",lookup!A486)))</f>
        <v/>
      </c>
      <c r="B517" s="54" t="str">
        <f t="shared" si="29"/>
        <v/>
      </c>
      <c r="C517" s="55" t="str">
        <f t="shared" si="32"/>
        <v/>
      </c>
      <c r="D517" s="42" t="str">
        <f>IF(A517="","",lookup!E486)</f>
        <v/>
      </c>
      <c r="E517" s="59"/>
      <c r="F517" s="42" t="str">
        <f>IF(A517="","",lookup!C486)</f>
        <v/>
      </c>
      <c r="G517" s="42" t="str">
        <f t="shared" si="31"/>
        <v/>
      </c>
      <c r="H517" s="42" t="str">
        <f t="shared" si="30"/>
        <v/>
      </c>
      <c r="I517" s="43" t="str">
        <f>IF(A517="","",IF(lookup!G486&lt;0,0,lookup!G486))</f>
        <v/>
      </c>
    </row>
    <row r="518" spans="1:9">
      <c r="A518" s="40" t="str">
        <f>IF(I517="","",IF(I517&lt;=0,"",IF(A517=lookup!$A$1,"",lookup!A487)))</f>
        <v/>
      </c>
      <c r="B518" s="54" t="str">
        <f t="shared" si="29"/>
        <v/>
      </c>
      <c r="C518" s="55" t="str">
        <f t="shared" si="32"/>
        <v/>
      </c>
      <c r="D518" s="42" t="str">
        <f>IF(A518="","",lookup!E487)</f>
        <v/>
      </c>
      <c r="E518" s="59"/>
      <c r="F518" s="42" t="str">
        <f>IF(A518="","",lookup!C487)</f>
        <v/>
      </c>
      <c r="G518" s="42" t="str">
        <f t="shared" si="31"/>
        <v/>
      </c>
      <c r="H518" s="42" t="str">
        <f t="shared" si="30"/>
        <v/>
      </c>
      <c r="I518" s="43" t="str">
        <f>IF(A518="","",IF(lookup!G487&lt;0,0,lookup!G487))</f>
        <v/>
      </c>
    </row>
    <row r="519" spans="1:9">
      <c r="A519" s="40" t="str">
        <f>IF(I518="","",IF(I518&lt;=0,"",IF(A518=lookup!$A$1,"",lookup!A488)))</f>
        <v/>
      </c>
      <c r="B519" s="54" t="str">
        <f t="shared" si="29"/>
        <v/>
      </c>
      <c r="C519" s="55" t="str">
        <f t="shared" si="32"/>
        <v/>
      </c>
      <c r="D519" s="42" t="str">
        <f>IF(A519="","",lookup!E488)</f>
        <v/>
      </c>
      <c r="E519" s="59"/>
      <c r="F519" s="42" t="str">
        <f>IF(A519="","",lookup!C488)</f>
        <v/>
      </c>
      <c r="G519" s="42" t="str">
        <f t="shared" si="31"/>
        <v/>
      </c>
      <c r="H519" s="42" t="str">
        <f t="shared" si="30"/>
        <v/>
      </c>
      <c r="I519" s="43" t="str">
        <f>IF(A519="","",IF(lookup!G488&lt;0,0,lookup!G488))</f>
        <v/>
      </c>
    </row>
    <row r="520" spans="1:9">
      <c r="A520" s="40" t="str">
        <f>IF(I519="","",IF(I519&lt;=0,"",IF(A519=lookup!$A$1,"",lookup!A489)))</f>
        <v/>
      </c>
      <c r="B520" s="54" t="str">
        <f t="shared" si="29"/>
        <v/>
      </c>
      <c r="C520" s="55" t="str">
        <f t="shared" si="32"/>
        <v/>
      </c>
      <c r="D520" s="42" t="str">
        <f>IF(A520="","",lookup!E489)</f>
        <v/>
      </c>
      <c r="E520" s="59"/>
      <c r="F520" s="42" t="str">
        <f>IF(A520="","",lookup!C489)</f>
        <v/>
      </c>
      <c r="G520" s="42" t="str">
        <f t="shared" si="31"/>
        <v/>
      </c>
      <c r="H520" s="42" t="str">
        <f t="shared" si="30"/>
        <v/>
      </c>
      <c r="I520" s="43" t="str">
        <f>IF(A520="","",IF(lookup!G489&lt;0,0,lookup!G489))</f>
        <v/>
      </c>
    </row>
    <row r="521" spans="1:9">
      <c r="A521" s="40" t="str">
        <f>IF(I520="","",IF(I520&lt;=0,"",IF(A520=lookup!$A$1,"",lookup!A490)))</f>
        <v/>
      </c>
      <c r="B521" s="54" t="str">
        <f t="shared" si="29"/>
        <v/>
      </c>
      <c r="C521" s="55" t="str">
        <f t="shared" si="32"/>
        <v/>
      </c>
      <c r="D521" s="42" t="str">
        <f>IF(A521="","",lookup!E490)</f>
        <v/>
      </c>
      <c r="E521" s="59"/>
      <c r="F521" s="42" t="str">
        <f>IF(A521="","",lookup!C490)</f>
        <v/>
      </c>
      <c r="G521" s="42" t="str">
        <f t="shared" si="31"/>
        <v/>
      </c>
      <c r="H521" s="42" t="str">
        <f t="shared" si="30"/>
        <v/>
      </c>
      <c r="I521" s="43" t="str">
        <f>IF(A521="","",IF(lookup!G490&lt;0,0,lookup!G490))</f>
        <v/>
      </c>
    </row>
    <row r="522" spans="1:9">
      <c r="A522" s="40" t="str">
        <f>IF(I521="","",IF(I521&lt;=0,"",IF(A521=lookup!$A$1,"",lookup!A491)))</f>
        <v/>
      </c>
      <c r="B522" s="54" t="str">
        <f t="shared" si="29"/>
        <v/>
      </c>
      <c r="C522" s="55" t="str">
        <f t="shared" si="32"/>
        <v/>
      </c>
      <c r="D522" s="42" t="str">
        <f>IF(A522="","",lookup!E491)</f>
        <v/>
      </c>
      <c r="E522" s="59"/>
      <c r="F522" s="42" t="str">
        <f>IF(A522="","",lookup!C491)</f>
        <v/>
      </c>
      <c r="G522" s="42" t="str">
        <f t="shared" si="31"/>
        <v/>
      </c>
      <c r="H522" s="42" t="str">
        <f t="shared" si="30"/>
        <v/>
      </c>
      <c r="I522" s="43" t="str">
        <f>IF(A522="","",IF(lookup!G491&lt;0,0,lookup!G491))</f>
        <v/>
      </c>
    </row>
    <row r="523" spans="1:9">
      <c r="A523" s="40" t="str">
        <f>IF(I522="","",IF(I522&lt;=0,"",IF(A522=lookup!$A$1,"",lookup!A492)))</f>
        <v/>
      </c>
      <c r="B523" s="54" t="str">
        <f t="shared" si="29"/>
        <v/>
      </c>
      <c r="C523" s="55" t="str">
        <f t="shared" si="32"/>
        <v/>
      </c>
      <c r="D523" s="42" t="str">
        <f>IF(A523="","",lookup!E492)</f>
        <v/>
      </c>
      <c r="E523" s="59"/>
      <c r="F523" s="42" t="str">
        <f>IF(A523="","",lookup!C492)</f>
        <v/>
      </c>
      <c r="G523" s="42" t="str">
        <f t="shared" si="31"/>
        <v/>
      </c>
      <c r="H523" s="42" t="str">
        <f t="shared" si="30"/>
        <v/>
      </c>
      <c r="I523" s="43" t="str">
        <f>IF(A523="","",IF(lookup!G492&lt;0,0,lookup!G492))</f>
        <v/>
      </c>
    </row>
    <row r="524" spans="1:9">
      <c r="A524" s="40" t="str">
        <f>IF(I523="","",IF(I523&lt;=0,"",IF(A523=lookup!$A$1,"",lookup!A493)))</f>
        <v/>
      </c>
      <c r="B524" s="54" t="str">
        <f t="shared" si="29"/>
        <v/>
      </c>
      <c r="C524" s="55" t="str">
        <f t="shared" si="32"/>
        <v/>
      </c>
      <c r="D524" s="42" t="str">
        <f>IF(A524="","",lookup!E493)</f>
        <v/>
      </c>
      <c r="E524" s="59"/>
      <c r="F524" s="42" t="str">
        <f>IF(A524="","",lookup!C493)</f>
        <v/>
      </c>
      <c r="G524" s="42" t="str">
        <f t="shared" si="31"/>
        <v/>
      </c>
      <c r="H524" s="42" t="str">
        <f t="shared" si="30"/>
        <v/>
      </c>
      <c r="I524" s="43" t="str">
        <f>IF(A524="","",IF(lookup!G493&lt;0,0,lookup!G493))</f>
        <v/>
      </c>
    </row>
    <row r="525" spans="1:9">
      <c r="A525" s="40" t="str">
        <f>IF(I524="","",IF(I524&lt;=0,"",IF(A524=lookup!$A$1,"",lookup!A494)))</f>
        <v/>
      </c>
      <c r="B525" s="54" t="str">
        <f t="shared" si="29"/>
        <v/>
      </c>
      <c r="C525" s="55" t="str">
        <f t="shared" si="32"/>
        <v/>
      </c>
      <c r="D525" s="42" t="str">
        <f>IF(A525="","",lookup!E494)</f>
        <v/>
      </c>
      <c r="E525" s="59"/>
      <c r="F525" s="42" t="str">
        <f>IF(A525="","",lookup!C494)</f>
        <v/>
      </c>
      <c r="G525" s="42" t="str">
        <f t="shared" si="31"/>
        <v/>
      </c>
      <c r="H525" s="42" t="str">
        <f t="shared" si="30"/>
        <v/>
      </c>
      <c r="I525" s="43" t="str">
        <f>IF(A525="","",IF(lookup!G494&lt;0,0,lookup!G494))</f>
        <v/>
      </c>
    </row>
    <row r="526" spans="1:9" ht="13.5" thickBot="1">
      <c r="A526" s="34" t="str">
        <f>IF(I525="","",IF(I525&lt;=0,"",IF(A525=lookup!$A$1,"",lookup!A495)))</f>
        <v/>
      </c>
      <c r="B526" s="56" t="str">
        <f t="shared" si="29"/>
        <v/>
      </c>
      <c r="C526" s="57" t="str">
        <f t="shared" si="32"/>
        <v/>
      </c>
      <c r="D526" s="37" t="str">
        <f>IF(A526="","",lookup!E495)</f>
        <v/>
      </c>
      <c r="E526" s="60"/>
      <c r="F526" s="37" t="str">
        <f>IF(A526="","",lookup!C495)</f>
        <v/>
      </c>
      <c r="G526" s="37" t="str">
        <f t="shared" si="31"/>
        <v/>
      </c>
      <c r="H526" s="37" t="str">
        <f t="shared" si="30"/>
        <v/>
      </c>
      <c r="I526" s="38" t="str">
        <f>IF(A526="","",IF(lookup!G495&lt;0,0,lookup!G495))</f>
        <v/>
      </c>
    </row>
    <row r="527" spans="1:9">
      <c r="A527" s="30" t="str">
        <f>IF(I526="","",IF(I526&lt;=0,"",IF(A526=lookup!$A$1,"",lookup!A496)))</f>
        <v/>
      </c>
      <c r="B527" s="52" t="str">
        <f t="shared" si="29"/>
        <v/>
      </c>
      <c r="C527" s="53" t="str">
        <f t="shared" si="32"/>
        <v/>
      </c>
      <c r="D527" s="32" t="str">
        <f>IF(A527="","",lookup!E496)</f>
        <v/>
      </c>
      <c r="E527" s="58"/>
      <c r="F527" s="32" t="str">
        <f>IF(A527="","",lookup!C496)</f>
        <v/>
      </c>
      <c r="G527" s="32" t="str">
        <f t="shared" si="31"/>
        <v/>
      </c>
      <c r="H527" s="32" t="str">
        <f t="shared" si="30"/>
        <v/>
      </c>
      <c r="I527" s="33" t="str">
        <f>IF(A527="","",IF(lookup!G496&lt;0,0,lookup!G496))</f>
        <v/>
      </c>
    </row>
    <row r="528" spans="1:9">
      <c r="A528" s="40" t="str">
        <f>IF(I527="","",IF(I527&lt;=0,"",IF(A527=lookup!$A$1,"",lookup!A497)))</f>
        <v/>
      </c>
      <c r="B528" s="54" t="str">
        <f t="shared" si="29"/>
        <v/>
      </c>
      <c r="C528" s="55" t="str">
        <f t="shared" si="32"/>
        <v/>
      </c>
      <c r="D528" s="42" t="str">
        <f>IF(A528="","",lookup!E497)</f>
        <v/>
      </c>
      <c r="E528" s="59"/>
      <c r="F528" s="42" t="str">
        <f>IF(A528="","",lookup!C497)</f>
        <v/>
      </c>
      <c r="G528" s="42" t="str">
        <f t="shared" si="31"/>
        <v/>
      </c>
      <c r="H528" s="42" t="str">
        <f t="shared" si="30"/>
        <v/>
      </c>
      <c r="I528" s="43" t="str">
        <f>IF(A528="","",IF(lookup!G497&lt;0,0,lookup!G497))</f>
        <v/>
      </c>
    </row>
    <row r="529" spans="1:9">
      <c r="A529" s="40" t="str">
        <f>IF(I528="","",IF(I528&lt;=0,"",IF(A528=lookup!$A$1,"",lookup!A498)))</f>
        <v/>
      </c>
      <c r="B529" s="54" t="str">
        <f t="shared" si="29"/>
        <v/>
      </c>
      <c r="C529" s="55" t="str">
        <f t="shared" si="32"/>
        <v/>
      </c>
      <c r="D529" s="42" t="str">
        <f>IF(A529="","",lookup!E498)</f>
        <v/>
      </c>
      <c r="E529" s="59"/>
      <c r="F529" s="42" t="str">
        <f>IF(A529="","",lookup!C498)</f>
        <v/>
      </c>
      <c r="G529" s="42" t="str">
        <f t="shared" si="31"/>
        <v/>
      </c>
      <c r="H529" s="42" t="str">
        <f t="shared" si="30"/>
        <v/>
      </c>
      <c r="I529" s="43" t="str">
        <f>IF(A529="","",IF(lookup!G498&lt;0,0,lookup!G498))</f>
        <v/>
      </c>
    </row>
    <row r="530" spans="1:9">
      <c r="A530" s="40" t="str">
        <f>IF(I529="","",IF(I529&lt;=0,"",IF(A529=lookup!$A$1,"",lookup!A499)))</f>
        <v/>
      </c>
      <c r="B530" s="54" t="str">
        <f t="shared" si="29"/>
        <v/>
      </c>
      <c r="C530" s="55" t="str">
        <f t="shared" si="32"/>
        <v/>
      </c>
      <c r="D530" s="42" t="str">
        <f>IF(A530="","",lookup!E499)</f>
        <v/>
      </c>
      <c r="E530" s="59"/>
      <c r="F530" s="42" t="str">
        <f>IF(A530="","",lookup!C499)</f>
        <v/>
      </c>
      <c r="G530" s="42" t="str">
        <f t="shared" si="31"/>
        <v/>
      </c>
      <c r="H530" s="42" t="str">
        <f t="shared" si="30"/>
        <v/>
      </c>
      <c r="I530" s="43" t="str">
        <f>IF(A530="","",IF(lookup!G499&lt;0,0,lookup!G499))</f>
        <v/>
      </c>
    </row>
    <row r="531" spans="1:9">
      <c r="A531" s="40" t="str">
        <f>IF(I530="","",IF(I530&lt;=0,"",IF(A530=lookup!$A$1,"",lookup!A500)))</f>
        <v/>
      </c>
      <c r="B531" s="54" t="str">
        <f t="shared" si="29"/>
        <v/>
      </c>
      <c r="C531" s="55" t="str">
        <f t="shared" si="32"/>
        <v/>
      </c>
      <c r="D531" s="42" t="str">
        <f>IF(A531="","",lookup!E500)</f>
        <v/>
      </c>
      <c r="E531" s="59"/>
      <c r="F531" s="42" t="str">
        <f>IF(A531="","",lookup!C500)</f>
        <v/>
      </c>
      <c r="G531" s="42" t="str">
        <f t="shared" si="31"/>
        <v/>
      </c>
      <c r="H531" s="42" t="str">
        <f t="shared" si="30"/>
        <v/>
      </c>
      <c r="I531" s="43" t="str">
        <f>IF(A531="","",IF(lookup!G500&lt;0,0,lookup!G500))</f>
        <v/>
      </c>
    </row>
    <row r="532" spans="1:9">
      <c r="A532" s="40" t="str">
        <f>IF(I531="","",IF(I531&lt;=0,"",IF(A531=lookup!$A$1,"",lookup!A501)))</f>
        <v/>
      </c>
      <c r="B532" s="54" t="str">
        <f t="shared" si="29"/>
        <v/>
      </c>
      <c r="C532" s="55" t="str">
        <f t="shared" si="32"/>
        <v/>
      </c>
      <c r="D532" s="42" t="str">
        <f>IF(A532="","",lookup!E501)</f>
        <v/>
      </c>
      <c r="E532" s="59"/>
      <c r="F532" s="42" t="str">
        <f>IF(A532="","",lookup!C501)</f>
        <v/>
      </c>
      <c r="G532" s="42" t="str">
        <f t="shared" si="31"/>
        <v/>
      </c>
      <c r="H532" s="42" t="str">
        <f t="shared" si="30"/>
        <v/>
      </c>
      <c r="I532" s="43" t="str">
        <f>IF(A532="","",IF(lookup!G501&lt;0,0,lookup!G501))</f>
        <v/>
      </c>
    </row>
    <row r="533" spans="1:9">
      <c r="A533" s="40" t="str">
        <f>IF(I532="","",IF(I532&lt;=0,"",IF(A532=lookup!$A$1,"",lookup!A502)))</f>
        <v/>
      </c>
      <c r="B533" s="54" t="str">
        <f t="shared" si="29"/>
        <v/>
      </c>
      <c r="C533" s="55" t="str">
        <f t="shared" si="32"/>
        <v/>
      </c>
      <c r="D533" s="42" t="str">
        <f>IF(A533="","",lookup!E502)</f>
        <v/>
      </c>
      <c r="E533" s="59"/>
      <c r="F533" s="42" t="str">
        <f>IF(A533="","",lookup!C502)</f>
        <v/>
      </c>
      <c r="G533" s="42" t="str">
        <f t="shared" si="31"/>
        <v/>
      </c>
      <c r="H533" s="42" t="str">
        <f t="shared" si="30"/>
        <v/>
      </c>
      <c r="I533" s="43" t="str">
        <f>IF(A533="","",IF(lookup!G502&lt;0,0,lookup!G502))</f>
        <v/>
      </c>
    </row>
    <row r="534" spans="1:9">
      <c r="A534" s="40" t="str">
        <f>IF(I533="","",IF(I533&lt;=0,"",IF(A533=lookup!$A$1,"",lookup!A503)))</f>
        <v/>
      </c>
      <c r="B534" s="54" t="str">
        <f t="shared" si="29"/>
        <v/>
      </c>
      <c r="C534" s="55" t="str">
        <f t="shared" si="32"/>
        <v/>
      </c>
      <c r="D534" s="42" t="str">
        <f>IF(A534="","",lookup!E503)</f>
        <v/>
      </c>
      <c r="E534" s="59"/>
      <c r="F534" s="42" t="str">
        <f>IF(A534="","",lookup!C503)</f>
        <v/>
      </c>
      <c r="G534" s="42" t="str">
        <f t="shared" si="31"/>
        <v/>
      </c>
      <c r="H534" s="42" t="str">
        <f t="shared" si="30"/>
        <v/>
      </c>
      <c r="I534" s="43" t="str">
        <f>IF(A534="","",IF(lookup!G503&lt;0,0,lookup!G503))</f>
        <v/>
      </c>
    </row>
    <row r="535" spans="1:9">
      <c r="A535" s="40" t="str">
        <f>IF(I534="","",IF(I534&lt;=0,"",IF(A534=lookup!$A$1,"",lookup!A504)))</f>
        <v/>
      </c>
      <c r="B535" s="54" t="str">
        <f t="shared" si="29"/>
        <v/>
      </c>
      <c r="C535" s="55" t="str">
        <f t="shared" si="32"/>
        <v/>
      </c>
      <c r="D535" s="42" t="str">
        <f>IF(A535="","",lookup!E504)</f>
        <v/>
      </c>
      <c r="E535" s="59"/>
      <c r="F535" s="42" t="str">
        <f>IF(A535="","",lookup!C504)</f>
        <v/>
      </c>
      <c r="G535" s="42" t="str">
        <f t="shared" si="31"/>
        <v/>
      </c>
      <c r="H535" s="42" t="str">
        <f t="shared" si="30"/>
        <v/>
      </c>
      <c r="I535" s="43" t="str">
        <f>IF(A535="","",IF(lookup!G504&lt;0,0,lookup!G504))</f>
        <v/>
      </c>
    </row>
    <row r="536" spans="1:9">
      <c r="A536" s="40" t="str">
        <f>IF(I535="","",IF(I535&lt;=0,"",IF(A535=lookup!$A$1,"",lookup!A505)))</f>
        <v/>
      </c>
      <c r="B536" s="54" t="str">
        <f t="shared" si="29"/>
        <v/>
      </c>
      <c r="C536" s="55" t="str">
        <f t="shared" si="32"/>
        <v/>
      </c>
      <c r="D536" s="42" t="str">
        <f>IF(A536="","",lookup!E505)</f>
        <v/>
      </c>
      <c r="E536" s="59"/>
      <c r="F536" s="42" t="str">
        <f>IF(A536="","",lookup!C505)</f>
        <v/>
      </c>
      <c r="G536" s="42" t="str">
        <f t="shared" si="31"/>
        <v/>
      </c>
      <c r="H536" s="42" t="str">
        <f t="shared" si="30"/>
        <v/>
      </c>
      <c r="I536" s="43" t="str">
        <f>IF(A536="","",IF(lookup!G505&lt;0,0,lookup!G505))</f>
        <v/>
      </c>
    </row>
    <row r="537" spans="1:9">
      <c r="A537" s="40" t="str">
        <f>IF(I536="","",IF(I536&lt;=0,"",IF(A536=lookup!$A$1,"",lookup!A506)))</f>
        <v/>
      </c>
      <c r="B537" s="54" t="str">
        <f t="shared" si="29"/>
        <v/>
      </c>
      <c r="C537" s="55" t="str">
        <f t="shared" si="32"/>
        <v/>
      </c>
      <c r="D537" s="42" t="str">
        <f>IF(A537="","",lookup!E506)</f>
        <v/>
      </c>
      <c r="E537" s="59"/>
      <c r="F537" s="42" t="str">
        <f>IF(A537="","",lookup!C506)</f>
        <v/>
      </c>
      <c r="G537" s="42" t="str">
        <f t="shared" si="31"/>
        <v/>
      </c>
      <c r="H537" s="42" t="str">
        <f t="shared" si="30"/>
        <v/>
      </c>
      <c r="I537" s="43" t="str">
        <f>IF(A537="","",IF(lookup!G506&lt;0,0,lookup!G506))</f>
        <v/>
      </c>
    </row>
    <row r="538" spans="1:9" ht="13.5" thickBot="1">
      <c r="A538" s="34" t="str">
        <f>IF(I537="","",IF(I537&lt;=0,"",IF(A537=lookup!$A$1,"",lookup!A507)))</f>
        <v/>
      </c>
      <c r="B538" s="56" t="str">
        <f t="shared" si="29"/>
        <v/>
      </c>
      <c r="C538" s="57" t="str">
        <f t="shared" si="32"/>
        <v/>
      </c>
      <c r="D538" s="37" t="str">
        <f>IF(A538="","",lookup!E507)</f>
        <v/>
      </c>
      <c r="E538" s="60"/>
      <c r="F538" s="37" t="str">
        <f>IF(A538="","",lookup!C507)</f>
        <v/>
      </c>
      <c r="G538" s="37" t="str">
        <f t="shared" si="31"/>
        <v/>
      </c>
      <c r="H538" s="37" t="str">
        <f t="shared" si="30"/>
        <v/>
      </c>
      <c r="I538" s="38" t="str">
        <f>IF(A538="","",IF(lookup!G507&lt;0,0,lookup!G507))</f>
        <v/>
      </c>
    </row>
    <row r="539" spans="1:9">
      <c r="A539" s="30" t="str">
        <f>IF(I538="","",IF(I538&lt;=0,"",IF(A538=lookup!$A$1,"",lookup!A508)))</f>
        <v/>
      </c>
      <c r="B539" s="52" t="str">
        <f t="shared" si="29"/>
        <v/>
      </c>
      <c r="C539" s="53" t="str">
        <f t="shared" si="32"/>
        <v/>
      </c>
      <c r="D539" s="32" t="str">
        <f>IF(A539="","",lookup!E508)</f>
        <v/>
      </c>
      <c r="E539" s="58"/>
      <c r="F539" s="32" t="str">
        <f>IF(A539="","",lookup!C508)</f>
        <v/>
      </c>
      <c r="G539" s="32" t="str">
        <f t="shared" si="31"/>
        <v/>
      </c>
      <c r="H539" s="32" t="str">
        <f t="shared" si="30"/>
        <v/>
      </c>
      <c r="I539" s="33" t="str">
        <f>IF(A539="","",IF(lookup!G508&lt;0,0,lookup!G508))</f>
        <v/>
      </c>
    </row>
    <row r="540" spans="1:9">
      <c r="A540" s="40" t="str">
        <f>IF(I539="","",IF(I539&lt;=0,"",IF(A539=lookup!$A$1,"",lookup!A509)))</f>
        <v/>
      </c>
      <c r="B540" s="54" t="str">
        <f t="shared" si="29"/>
        <v/>
      </c>
      <c r="C540" s="55" t="str">
        <f t="shared" si="32"/>
        <v/>
      </c>
      <c r="D540" s="42" t="str">
        <f>IF(A540="","",lookup!E509)</f>
        <v/>
      </c>
      <c r="E540" s="59"/>
      <c r="F540" s="42" t="str">
        <f>IF(A540="","",lookup!C509)</f>
        <v/>
      </c>
      <c r="G540" s="42" t="str">
        <f t="shared" si="31"/>
        <v/>
      </c>
      <c r="H540" s="42" t="str">
        <f t="shared" si="30"/>
        <v/>
      </c>
      <c r="I540" s="43" t="str">
        <f>IF(A540="","",IF(lookup!G509&lt;0,0,lookup!G509))</f>
        <v/>
      </c>
    </row>
    <row r="541" spans="1:9">
      <c r="A541" s="40" t="str">
        <f>IF(I540="","",IF(I540&lt;=0,"",IF(A540=lookup!$A$1,"",lookup!A510)))</f>
        <v/>
      </c>
      <c r="B541" s="54" t="str">
        <f t="shared" si="29"/>
        <v/>
      </c>
      <c r="C541" s="55" t="str">
        <f t="shared" si="32"/>
        <v/>
      </c>
      <c r="D541" s="42" t="str">
        <f>IF(A541="","",lookup!E510)</f>
        <v/>
      </c>
      <c r="E541" s="59"/>
      <c r="F541" s="42" t="str">
        <f>IF(A541="","",lookup!C510)</f>
        <v/>
      </c>
      <c r="G541" s="42" t="str">
        <f t="shared" si="31"/>
        <v/>
      </c>
      <c r="H541" s="42" t="str">
        <f t="shared" si="30"/>
        <v/>
      </c>
      <c r="I541" s="43" t="str">
        <f>IF(A541="","",IF(lookup!G510&lt;0,0,lookup!G510))</f>
        <v/>
      </c>
    </row>
    <row r="542" spans="1:9">
      <c r="A542" s="40" t="str">
        <f>IF(I541="","",IF(I541&lt;=0,"",IF(A541=lookup!$A$1,"",lookup!A511)))</f>
        <v/>
      </c>
      <c r="B542" s="54" t="str">
        <f t="shared" si="29"/>
        <v/>
      </c>
      <c r="C542" s="55" t="str">
        <f t="shared" si="32"/>
        <v/>
      </c>
      <c r="D542" s="42" t="str">
        <f>IF(A542="","",lookup!E511)</f>
        <v/>
      </c>
      <c r="E542" s="59"/>
      <c r="F542" s="42" t="str">
        <f>IF(A542="","",lookup!C511)</f>
        <v/>
      </c>
      <c r="G542" s="42" t="str">
        <f t="shared" si="31"/>
        <v/>
      </c>
      <c r="H542" s="42" t="str">
        <f t="shared" si="30"/>
        <v/>
      </c>
      <c r="I542" s="43" t="str">
        <f>IF(A542="","",IF(lookup!G511&lt;0,0,lookup!G511))</f>
        <v/>
      </c>
    </row>
    <row r="543" spans="1:9">
      <c r="A543" s="40" t="str">
        <f>IF(I542="","",IF(I542&lt;=0,"",IF(A542=lookup!$A$1,"",lookup!A512)))</f>
        <v/>
      </c>
      <c r="B543" s="54" t="str">
        <f t="shared" si="29"/>
        <v/>
      </c>
      <c r="C543" s="55" t="str">
        <f t="shared" si="32"/>
        <v/>
      </c>
      <c r="D543" s="42" t="str">
        <f>IF(A543="","",lookup!E512)</f>
        <v/>
      </c>
      <c r="E543" s="59"/>
      <c r="F543" s="42" t="str">
        <f>IF(A543="","",lookup!C512)</f>
        <v/>
      </c>
      <c r="G543" s="42" t="str">
        <f t="shared" si="31"/>
        <v/>
      </c>
      <c r="H543" s="42" t="str">
        <f t="shared" si="30"/>
        <v/>
      </c>
      <c r="I543" s="43" t="str">
        <f>IF(A543="","",IF(lookup!G512&lt;0,0,lookup!G512))</f>
        <v/>
      </c>
    </row>
    <row r="544" spans="1:9">
      <c r="A544" s="40" t="str">
        <f>IF(I543="","",IF(I543&lt;=0,"",IF(A543=lookup!$A$1,"",lookup!A513)))</f>
        <v/>
      </c>
      <c r="B544" s="54" t="str">
        <f t="shared" si="29"/>
        <v/>
      </c>
      <c r="C544" s="55" t="str">
        <f t="shared" si="32"/>
        <v/>
      </c>
      <c r="D544" s="42" t="str">
        <f>IF(A544="","",lookup!E513)</f>
        <v/>
      </c>
      <c r="E544" s="59"/>
      <c r="F544" s="42" t="str">
        <f>IF(A544="","",lookup!C513)</f>
        <v/>
      </c>
      <c r="G544" s="42" t="str">
        <f t="shared" si="31"/>
        <v/>
      </c>
      <c r="H544" s="42" t="str">
        <f t="shared" si="30"/>
        <v/>
      </c>
      <c r="I544" s="43" t="str">
        <f>IF(A544="","",IF(lookup!G513&lt;0,0,lookup!G513))</f>
        <v/>
      </c>
    </row>
    <row r="545" spans="1:9">
      <c r="A545" s="40" t="str">
        <f>IF(I544="","",IF(I544&lt;=0,"",IF(A544=lookup!$A$1,"",lookup!A514)))</f>
        <v/>
      </c>
      <c r="B545" s="54" t="str">
        <f t="shared" si="29"/>
        <v/>
      </c>
      <c r="C545" s="55" t="str">
        <f t="shared" si="32"/>
        <v/>
      </c>
      <c r="D545" s="42" t="str">
        <f>IF(A545="","",lookup!E514)</f>
        <v/>
      </c>
      <c r="E545" s="59"/>
      <c r="F545" s="42" t="str">
        <f>IF(A545="","",lookup!C514)</f>
        <v/>
      </c>
      <c r="G545" s="42" t="str">
        <f t="shared" si="31"/>
        <v/>
      </c>
      <c r="H545" s="42" t="str">
        <f t="shared" si="30"/>
        <v/>
      </c>
      <c r="I545" s="43" t="str">
        <f>IF(A545="","",IF(lookup!G514&lt;0,0,lookup!G514))</f>
        <v/>
      </c>
    </row>
    <row r="546" spans="1:9">
      <c r="A546" s="40" t="str">
        <f>IF(I545="","",IF(I545&lt;=0,"",IF(A545=lookup!$A$1,"",lookup!A515)))</f>
        <v/>
      </c>
      <c r="B546" s="54" t="str">
        <f t="shared" si="29"/>
        <v/>
      </c>
      <c r="C546" s="55" t="str">
        <f t="shared" si="32"/>
        <v/>
      </c>
      <c r="D546" s="42" t="str">
        <f>IF(A546="","",lookup!E515)</f>
        <v/>
      </c>
      <c r="E546" s="59"/>
      <c r="F546" s="42" t="str">
        <f>IF(A546="","",lookup!C515)</f>
        <v/>
      </c>
      <c r="G546" s="42" t="str">
        <f t="shared" si="31"/>
        <v/>
      </c>
      <c r="H546" s="42" t="str">
        <f t="shared" si="30"/>
        <v/>
      </c>
      <c r="I546" s="43" t="str">
        <f>IF(A546="","",IF(lookup!G515&lt;0,0,lookup!G515))</f>
        <v/>
      </c>
    </row>
    <row r="547" spans="1:9">
      <c r="A547" s="40" t="str">
        <f>IF(I546="","",IF(I546&lt;=0,"",IF(A546=lookup!$A$1,"",lookup!A516)))</f>
        <v/>
      </c>
      <c r="B547" s="54" t="str">
        <f t="shared" ref="B547:B610" si="33">IF(A547="","",DATE(YEAR($C$6),MONTH($C$6)+(A547-1),DAY($C$6)))</f>
        <v/>
      </c>
      <c r="C547" s="55" t="str">
        <f t="shared" si="32"/>
        <v/>
      </c>
      <c r="D547" s="42" t="str">
        <f>IF(A547="","",lookup!E516)</f>
        <v/>
      </c>
      <c r="E547" s="59"/>
      <c r="F547" s="42" t="str">
        <f>IF(A547="","",lookup!C516)</f>
        <v/>
      </c>
      <c r="G547" s="42" t="str">
        <f t="shared" si="31"/>
        <v/>
      </c>
      <c r="H547" s="42" t="str">
        <f t="shared" ref="H547:H610" si="34">IF(A547="","",IF(ISBLANK(E547),D547-F547,E547-F547))</f>
        <v/>
      </c>
      <c r="I547" s="43" t="str">
        <f>IF(A547="","",IF(lookup!G516&lt;0,0,lookup!G516))</f>
        <v/>
      </c>
    </row>
    <row r="548" spans="1:9">
      <c r="A548" s="40" t="str">
        <f>IF(I547="","",IF(I547&lt;=0,"",IF(A547=lookup!$A$1,"",lookup!A517)))</f>
        <v/>
      </c>
      <c r="B548" s="54" t="str">
        <f t="shared" si="33"/>
        <v/>
      </c>
      <c r="C548" s="55" t="str">
        <f t="shared" si="32"/>
        <v/>
      </c>
      <c r="D548" s="42" t="str">
        <f>IF(A548="","",lookup!E517)</f>
        <v/>
      </c>
      <c r="E548" s="59"/>
      <c r="F548" s="42" t="str">
        <f>IF(A548="","",lookup!C517)</f>
        <v/>
      </c>
      <c r="G548" s="42" t="str">
        <f t="shared" ref="G548:G611" si="35">IF(A548="","",G547+F548)</f>
        <v/>
      </c>
      <c r="H548" s="42" t="str">
        <f t="shared" si="34"/>
        <v/>
      </c>
      <c r="I548" s="43" t="str">
        <f>IF(A548="","",IF(lookup!G517&lt;0,0,lookup!G517))</f>
        <v/>
      </c>
    </row>
    <row r="549" spans="1:9">
      <c r="A549" s="40" t="str">
        <f>IF(I548="","",IF(I548&lt;=0,"",IF(A548=lookup!$A$1,"",lookup!A518)))</f>
        <v/>
      </c>
      <c r="B549" s="54" t="str">
        <f t="shared" si="33"/>
        <v/>
      </c>
      <c r="C549" s="55" t="str">
        <f t="shared" si="32"/>
        <v/>
      </c>
      <c r="D549" s="42" t="str">
        <f>IF(A549="","",lookup!E518)</f>
        <v/>
      </c>
      <c r="E549" s="59"/>
      <c r="F549" s="42" t="str">
        <f>IF(A549="","",lookup!C518)</f>
        <v/>
      </c>
      <c r="G549" s="42" t="str">
        <f t="shared" si="35"/>
        <v/>
      </c>
      <c r="H549" s="42" t="str">
        <f t="shared" si="34"/>
        <v/>
      </c>
      <c r="I549" s="43" t="str">
        <f>IF(A549="","",IF(lookup!G518&lt;0,0,lookup!G518))</f>
        <v/>
      </c>
    </row>
    <row r="550" spans="1:9" ht="13.5" thickBot="1">
      <c r="A550" s="34" t="str">
        <f>IF(I549="","",IF(I549&lt;=0,"",IF(A549=lookup!$A$1,"",lookup!A519)))</f>
        <v/>
      </c>
      <c r="B550" s="56" t="str">
        <f t="shared" si="33"/>
        <v/>
      </c>
      <c r="C550" s="57" t="str">
        <f t="shared" si="32"/>
        <v/>
      </c>
      <c r="D550" s="37" t="str">
        <f>IF(A550="","",lookup!E519)</f>
        <v/>
      </c>
      <c r="E550" s="60"/>
      <c r="F550" s="37" t="str">
        <f>IF(A550="","",lookup!C519)</f>
        <v/>
      </c>
      <c r="G550" s="37" t="str">
        <f t="shared" si="35"/>
        <v/>
      </c>
      <c r="H550" s="37" t="str">
        <f t="shared" si="34"/>
        <v/>
      </c>
      <c r="I550" s="38" t="str">
        <f>IF(A550="","",IF(lookup!G519&lt;0,0,lookup!G519))</f>
        <v/>
      </c>
    </row>
    <row r="551" spans="1:9">
      <c r="A551" s="30" t="str">
        <f>IF(I550="","",IF(I550&lt;=0,"",IF(A550=lookup!$A$1,"",lookup!A520)))</f>
        <v/>
      </c>
      <c r="B551" s="52" t="str">
        <f t="shared" si="33"/>
        <v/>
      </c>
      <c r="C551" s="53" t="str">
        <f t="shared" si="32"/>
        <v/>
      </c>
      <c r="D551" s="32" t="str">
        <f>IF(A551="","",lookup!E520)</f>
        <v/>
      </c>
      <c r="E551" s="58"/>
      <c r="F551" s="32" t="str">
        <f>IF(A551="","",lookup!C520)</f>
        <v/>
      </c>
      <c r="G551" s="32" t="str">
        <f t="shared" si="35"/>
        <v/>
      </c>
      <c r="H551" s="32" t="str">
        <f t="shared" si="34"/>
        <v/>
      </c>
      <c r="I551" s="33" t="str">
        <f>IF(A551="","",IF(lookup!G520&lt;0,0,lookup!G520))</f>
        <v/>
      </c>
    </row>
    <row r="552" spans="1:9">
      <c r="A552" s="40" t="str">
        <f>IF(I551="","",IF(I551&lt;=0,"",IF(A551=lookup!$A$1,"",lookup!A521)))</f>
        <v/>
      </c>
      <c r="B552" s="54" t="str">
        <f t="shared" si="33"/>
        <v/>
      </c>
      <c r="C552" s="55" t="str">
        <f t="shared" si="32"/>
        <v/>
      </c>
      <c r="D552" s="42" t="str">
        <f>IF(A552="","",lookup!E521)</f>
        <v/>
      </c>
      <c r="E552" s="59"/>
      <c r="F552" s="42" t="str">
        <f>IF(A552="","",lookup!C521)</f>
        <v/>
      </c>
      <c r="G552" s="42" t="str">
        <f t="shared" si="35"/>
        <v/>
      </c>
      <c r="H552" s="42" t="str">
        <f t="shared" si="34"/>
        <v/>
      </c>
      <c r="I552" s="43" t="str">
        <f>IF(A552="","",IF(lookup!G521&lt;0,0,lookup!G521))</f>
        <v/>
      </c>
    </row>
    <row r="553" spans="1:9">
      <c r="A553" s="40" t="str">
        <f>IF(I552="","",IF(I552&lt;=0,"",IF(A552=lookup!$A$1,"",lookup!A522)))</f>
        <v/>
      </c>
      <c r="B553" s="54" t="str">
        <f t="shared" si="33"/>
        <v/>
      </c>
      <c r="C553" s="55" t="str">
        <f t="shared" si="32"/>
        <v/>
      </c>
      <c r="D553" s="42" t="str">
        <f>IF(A553="","",lookup!E522)</f>
        <v/>
      </c>
      <c r="E553" s="59"/>
      <c r="F553" s="42" t="str">
        <f>IF(A553="","",lookup!C522)</f>
        <v/>
      </c>
      <c r="G553" s="42" t="str">
        <f t="shared" si="35"/>
        <v/>
      </c>
      <c r="H553" s="42" t="str">
        <f t="shared" si="34"/>
        <v/>
      </c>
      <c r="I553" s="43" t="str">
        <f>IF(A553="","",IF(lookup!G522&lt;0,0,lookup!G522))</f>
        <v/>
      </c>
    </row>
    <row r="554" spans="1:9">
      <c r="A554" s="40" t="str">
        <f>IF(I553="","",IF(I553&lt;=0,"",IF(A553=lookup!$A$1,"",lookup!A523)))</f>
        <v/>
      </c>
      <c r="B554" s="54" t="str">
        <f t="shared" si="33"/>
        <v/>
      </c>
      <c r="C554" s="55" t="str">
        <f t="shared" si="32"/>
        <v/>
      </c>
      <c r="D554" s="42" t="str">
        <f>IF(A554="","",lookup!E523)</f>
        <v/>
      </c>
      <c r="E554" s="59"/>
      <c r="F554" s="42" t="str">
        <f>IF(A554="","",lookup!C523)</f>
        <v/>
      </c>
      <c r="G554" s="42" t="str">
        <f t="shared" si="35"/>
        <v/>
      </c>
      <c r="H554" s="42" t="str">
        <f t="shared" si="34"/>
        <v/>
      </c>
      <c r="I554" s="43" t="str">
        <f>IF(A554="","",IF(lookup!G523&lt;0,0,lookup!G523))</f>
        <v/>
      </c>
    </row>
    <row r="555" spans="1:9">
      <c r="A555" s="40" t="str">
        <f>IF(I554="","",IF(I554&lt;=0,"",IF(A554=lookup!$A$1,"",lookup!A524)))</f>
        <v/>
      </c>
      <c r="B555" s="54" t="str">
        <f t="shared" si="33"/>
        <v/>
      </c>
      <c r="C555" s="55" t="str">
        <f t="shared" si="32"/>
        <v/>
      </c>
      <c r="D555" s="42" t="str">
        <f>IF(A555="","",lookup!E524)</f>
        <v/>
      </c>
      <c r="E555" s="59"/>
      <c r="F555" s="42" t="str">
        <f>IF(A555="","",lookup!C524)</f>
        <v/>
      </c>
      <c r="G555" s="42" t="str">
        <f t="shared" si="35"/>
        <v/>
      </c>
      <c r="H555" s="42" t="str">
        <f t="shared" si="34"/>
        <v/>
      </c>
      <c r="I555" s="43" t="str">
        <f>IF(A555="","",IF(lookup!G524&lt;0,0,lookup!G524))</f>
        <v/>
      </c>
    </row>
    <row r="556" spans="1:9">
      <c r="A556" s="40" t="str">
        <f>IF(I555="","",IF(I555&lt;=0,"",IF(A555=lookup!$A$1,"",lookup!A525)))</f>
        <v/>
      </c>
      <c r="B556" s="54" t="str">
        <f t="shared" si="33"/>
        <v/>
      </c>
      <c r="C556" s="55" t="str">
        <f t="shared" si="32"/>
        <v/>
      </c>
      <c r="D556" s="42" t="str">
        <f>IF(A556="","",lookup!E525)</f>
        <v/>
      </c>
      <c r="E556" s="59"/>
      <c r="F556" s="42" t="str">
        <f>IF(A556="","",lookup!C525)</f>
        <v/>
      </c>
      <c r="G556" s="42" t="str">
        <f t="shared" si="35"/>
        <v/>
      </c>
      <c r="H556" s="42" t="str">
        <f t="shared" si="34"/>
        <v/>
      </c>
      <c r="I556" s="43" t="str">
        <f>IF(A556="","",IF(lookup!G525&lt;0,0,lookup!G525))</f>
        <v/>
      </c>
    </row>
    <row r="557" spans="1:9">
      <c r="A557" s="40" t="str">
        <f>IF(I556="","",IF(I556&lt;=0,"",IF(A556=lookup!$A$1,"",lookup!A526)))</f>
        <v/>
      </c>
      <c r="B557" s="54" t="str">
        <f t="shared" si="33"/>
        <v/>
      </c>
      <c r="C557" s="55" t="str">
        <f t="shared" si="32"/>
        <v/>
      </c>
      <c r="D557" s="42" t="str">
        <f>IF(A557="","",lookup!E526)</f>
        <v/>
      </c>
      <c r="E557" s="59"/>
      <c r="F557" s="42" t="str">
        <f>IF(A557="","",lookup!C526)</f>
        <v/>
      </c>
      <c r="G557" s="42" t="str">
        <f t="shared" si="35"/>
        <v/>
      </c>
      <c r="H557" s="42" t="str">
        <f t="shared" si="34"/>
        <v/>
      </c>
      <c r="I557" s="43" t="str">
        <f>IF(A557="","",IF(lookup!G526&lt;0,0,lookup!G526))</f>
        <v/>
      </c>
    </row>
    <row r="558" spans="1:9">
      <c r="A558" s="40" t="str">
        <f>IF(I557="","",IF(I557&lt;=0,"",IF(A557=lookup!$A$1,"",lookup!A527)))</f>
        <v/>
      </c>
      <c r="B558" s="54" t="str">
        <f t="shared" si="33"/>
        <v/>
      </c>
      <c r="C558" s="55" t="str">
        <f t="shared" si="32"/>
        <v/>
      </c>
      <c r="D558" s="42" t="str">
        <f>IF(A558="","",lookup!E527)</f>
        <v/>
      </c>
      <c r="E558" s="59"/>
      <c r="F558" s="42" t="str">
        <f>IF(A558="","",lookup!C527)</f>
        <v/>
      </c>
      <c r="G558" s="42" t="str">
        <f t="shared" si="35"/>
        <v/>
      </c>
      <c r="H558" s="42" t="str">
        <f t="shared" si="34"/>
        <v/>
      </c>
      <c r="I558" s="43" t="str">
        <f>IF(A558="","",IF(lookup!G527&lt;0,0,lookup!G527))</f>
        <v/>
      </c>
    </row>
    <row r="559" spans="1:9">
      <c r="A559" s="40" t="str">
        <f>IF(I558="","",IF(I558&lt;=0,"",IF(A558=lookup!$A$1,"",lookup!A528)))</f>
        <v/>
      </c>
      <c r="B559" s="54" t="str">
        <f t="shared" si="33"/>
        <v/>
      </c>
      <c r="C559" s="55" t="str">
        <f t="shared" ref="C559:C622" si="36">IF(A559="","",C558)</f>
        <v/>
      </c>
      <c r="D559" s="42" t="str">
        <f>IF(A559="","",lookup!E528)</f>
        <v/>
      </c>
      <c r="E559" s="59"/>
      <c r="F559" s="42" t="str">
        <f>IF(A559="","",lookup!C528)</f>
        <v/>
      </c>
      <c r="G559" s="42" t="str">
        <f t="shared" si="35"/>
        <v/>
      </c>
      <c r="H559" s="42" t="str">
        <f t="shared" si="34"/>
        <v/>
      </c>
      <c r="I559" s="43" t="str">
        <f>IF(A559="","",IF(lookup!G528&lt;0,0,lookup!G528))</f>
        <v/>
      </c>
    </row>
    <row r="560" spans="1:9">
      <c r="A560" s="40" t="str">
        <f>IF(I559="","",IF(I559&lt;=0,"",IF(A559=lookup!$A$1,"",lookup!A529)))</f>
        <v/>
      </c>
      <c r="B560" s="54" t="str">
        <f t="shared" si="33"/>
        <v/>
      </c>
      <c r="C560" s="55" t="str">
        <f t="shared" si="36"/>
        <v/>
      </c>
      <c r="D560" s="42" t="str">
        <f>IF(A560="","",lookup!E529)</f>
        <v/>
      </c>
      <c r="E560" s="59"/>
      <c r="F560" s="42" t="str">
        <f>IF(A560="","",lookup!C529)</f>
        <v/>
      </c>
      <c r="G560" s="42" t="str">
        <f t="shared" si="35"/>
        <v/>
      </c>
      <c r="H560" s="42" t="str">
        <f t="shared" si="34"/>
        <v/>
      </c>
      <c r="I560" s="43" t="str">
        <f>IF(A560="","",IF(lookup!G529&lt;0,0,lookup!G529))</f>
        <v/>
      </c>
    </row>
    <row r="561" spans="1:9">
      <c r="A561" s="40" t="str">
        <f>IF(I560="","",IF(I560&lt;=0,"",IF(A560=lookup!$A$1,"",lookup!A530)))</f>
        <v/>
      </c>
      <c r="B561" s="54" t="str">
        <f t="shared" si="33"/>
        <v/>
      </c>
      <c r="C561" s="55" t="str">
        <f t="shared" si="36"/>
        <v/>
      </c>
      <c r="D561" s="42" t="str">
        <f>IF(A561="","",lookup!E530)</f>
        <v/>
      </c>
      <c r="E561" s="59"/>
      <c r="F561" s="42" t="str">
        <f>IF(A561="","",lookup!C530)</f>
        <v/>
      </c>
      <c r="G561" s="42" t="str">
        <f t="shared" si="35"/>
        <v/>
      </c>
      <c r="H561" s="42" t="str">
        <f t="shared" si="34"/>
        <v/>
      </c>
      <c r="I561" s="43" t="str">
        <f>IF(A561="","",IF(lookup!G530&lt;0,0,lookup!G530))</f>
        <v/>
      </c>
    </row>
    <row r="562" spans="1:9" ht="13.5" thickBot="1">
      <c r="A562" s="34" t="str">
        <f>IF(I561="","",IF(I561&lt;=0,"",IF(A561=lookup!$A$1,"",lookup!A531)))</f>
        <v/>
      </c>
      <c r="B562" s="56" t="str">
        <f t="shared" si="33"/>
        <v/>
      </c>
      <c r="C562" s="57" t="str">
        <f t="shared" si="36"/>
        <v/>
      </c>
      <c r="D562" s="37" t="str">
        <f>IF(A562="","",lookup!E531)</f>
        <v/>
      </c>
      <c r="E562" s="60"/>
      <c r="F562" s="37" t="str">
        <f>IF(A562="","",lookup!C531)</f>
        <v/>
      </c>
      <c r="G562" s="37" t="str">
        <f t="shared" si="35"/>
        <v/>
      </c>
      <c r="H562" s="37" t="str">
        <f t="shared" si="34"/>
        <v/>
      </c>
      <c r="I562" s="38" t="str">
        <f>IF(A562="","",IF(lookup!G531&lt;0,0,lookup!G531))</f>
        <v/>
      </c>
    </row>
    <row r="563" spans="1:9">
      <c r="A563" s="30" t="str">
        <f>IF(I562="","",IF(I562&lt;=0,"",IF(A562=lookup!$A$1,"",lookup!A532)))</f>
        <v/>
      </c>
      <c r="B563" s="52" t="str">
        <f t="shared" si="33"/>
        <v/>
      </c>
      <c r="C563" s="53" t="str">
        <f t="shared" si="36"/>
        <v/>
      </c>
      <c r="D563" s="32" t="str">
        <f>IF(A563="","",lookup!E532)</f>
        <v/>
      </c>
      <c r="E563" s="58"/>
      <c r="F563" s="32" t="str">
        <f>IF(A563="","",lookup!C532)</f>
        <v/>
      </c>
      <c r="G563" s="32" t="str">
        <f t="shared" si="35"/>
        <v/>
      </c>
      <c r="H563" s="32" t="str">
        <f t="shared" si="34"/>
        <v/>
      </c>
      <c r="I563" s="33" t="str">
        <f>IF(A563="","",IF(lookup!G532&lt;0,0,lookup!G532))</f>
        <v/>
      </c>
    </row>
    <row r="564" spans="1:9">
      <c r="A564" s="40" t="str">
        <f>IF(I563="","",IF(I563&lt;=0,"",IF(A563=lookup!$A$1,"",lookup!A533)))</f>
        <v/>
      </c>
      <c r="B564" s="54" t="str">
        <f t="shared" si="33"/>
        <v/>
      </c>
      <c r="C564" s="55" t="str">
        <f t="shared" si="36"/>
        <v/>
      </c>
      <c r="D564" s="42" t="str">
        <f>IF(A564="","",lookup!E533)</f>
        <v/>
      </c>
      <c r="E564" s="59"/>
      <c r="F564" s="42" t="str">
        <f>IF(A564="","",lookup!C533)</f>
        <v/>
      </c>
      <c r="G564" s="42" t="str">
        <f t="shared" si="35"/>
        <v/>
      </c>
      <c r="H564" s="42" t="str">
        <f t="shared" si="34"/>
        <v/>
      </c>
      <c r="I564" s="43" t="str">
        <f>IF(A564="","",IF(lookup!G533&lt;0,0,lookup!G533))</f>
        <v/>
      </c>
    </row>
    <row r="565" spans="1:9">
      <c r="A565" s="40" t="str">
        <f>IF(I564="","",IF(I564&lt;=0,"",IF(A564=lookup!$A$1,"",lookup!A534)))</f>
        <v/>
      </c>
      <c r="B565" s="54" t="str">
        <f t="shared" si="33"/>
        <v/>
      </c>
      <c r="C565" s="55" t="str">
        <f t="shared" si="36"/>
        <v/>
      </c>
      <c r="D565" s="42" t="str">
        <f>IF(A565="","",lookup!E534)</f>
        <v/>
      </c>
      <c r="E565" s="59"/>
      <c r="F565" s="42" t="str">
        <f>IF(A565="","",lookup!C534)</f>
        <v/>
      </c>
      <c r="G565" s="42" t="str">
        <f t="shared" si="35"/>
        <v/>
      </c>
      <c r="H565" s="42" t="str">
        <f t="shared" si="34"/>
        <v/>
      </c>
      <c r="I565" s="43" t="str">
        <f>IF(A565="","",IF(lookup!G534&lt;0,0,lookup!G534))</f>
        <v/>
      </c>
    </row>
    <row r="566" spans="1:9">
      <c r="A566" s="40" t="str">
        <f>IF(I565="","",IF(I565&lt;=0,"",IF(A565=lookup!$A$1,"",lookup!A535)))</f>
        <v/>
      </c>
      <c r="B566" s="54" t="str">
        <f t="shared" si="33"/>
        <v/>
      </c>
      <c r="C566" s="55" t="str">
        <f t="shared" si="36"/>
        <v/>
      </c>
      <c r="D566" s="42" t="str">
        <f>IF(A566="","",lookup!E535)</f>
        <v/>
      </c>
      <c r="E566" s="59"/>
      <c r="F566" s="42" t="str">
        <f>IF(A566="","",lookup!C535)</f>
        <v/>
      </c>
      <c r="G566" s="42" t="str">
        <f t="shared" si="35"/>
        <v/>
      </c>
      <c r="H566" s="42" t="str">
        <f t="shared" si="34"/>
        <v/>
      </c>
      <c r="I566" s="43" t="str">
        <f>IF(A566="","",IF(lookup!G535&lt;0,0,lookup!G535))</f>
        <v/>
      </c>
    </row>
    <row r="567" spans="1:9">
      <c r="A567" s="40" t="str">
        <f>IF(I566="","",IF(I566&lt;=0,"",IF(A566=lookup!$A$1,"",lookup!A536)))</f>
        <v/>
      </c>
      <c r="B567" s="54" t="str">
        <f t="shared" si="33"/>
        <v/>
      </c>
      <c r="C567" s="55" t="str">
        <f t="shared" si="36"/>
        <v/>
      </c>
      <c r="D567" s="42" t="str">
        <f>IF(A567="","",lookup!E536)</f>
        <v/>
      </c>
      <c r="E567" s="59"/>
      <c r="F567" s="42" t="str">
        <f>IF(A567="","",lookup!C536)</f>
        <v/>
      </c>
      <c r="G567" s="42" t="str">
        <f t="shared" si="35"/>
        <v/>
      </c>
      <c r="H567" s="42" t="str">
        <f t="shared" si="34"/>
        <v/>
      </c>
      <c r="I567" s="43" t="str">
        <f>IF(A567="","",IF(lookup!G536&lt;0,0,lookup!G536))</f>
        <v/>
      </c>
    </row>
    <row r="568" spans="1:9">
      <c r="A568" s="40" t="str">
        <f>IF(I567="","",IF(I567&lt;=0,"",IF(A567=lookup!$A$1,"",lookup!A537)))</f>
        <v/>
      </c>
      <c r="B568" s="54" t="str">
        <f t="shared" si="33"/>
        <v/>
      </c>
      <c r="C568" s="55" t="str">
        <f t="shared" si="36"/>
        <v/>
      </c>
      <c r="D568" s="42" t="str">
        <f>IF(A568="","",lookup!E537)</f>
        <v/>
      </c>
      <c r="E568" s="59"/>
      <c r="F568" s="42" t="str">
        <f>IF(A568="","",lookup!C537)</f>
        <v/>
      </c>
      <c r="G568" s="42" t="str">
        <f t="shared" si="35"/>
        <v/>
      </c>
      <c r="H568" s="42" t="str">
        <f t="shared" si="34"/>
        <v/>
      </c>
      <c r="I568" s="43" t="str">
        <f>IF(A568="","",IF(lookup!G537&lt;0,0,lookup!G537))</f>
        <v/>
      </c>
    </row>
    <row r="569" spans="1:9">
      <c r="A569" s="40" t="str">
        <f>IF(I568="","",IF(I568&lt;=0,"",IF(A568=lookup!$A$1,"",lookup!A538)))</f>
        <v/>
      </c>
      <c r="B569" s="54" t="str">
        <f t="shared" si="33"/>
        <v/>
      </c>
      <c r="C569" s="55" t="str">
        <f t="shared" si="36"/>
        <v/>
      </c>
      <c r="D569" s="42" t="str">
        <f>IF(A569="","",lookup!E538)</f>
        <v/>
      </c>
      <c r="E569" s="59"/>
      <c r="F569" s="42" t="str">
        <f>IF(A569="","",lookup!C538)</f>
        <v/>
      </c>
      <c r="G569" s="42" t="str">
        <f t="shared" si="35"/>
        <v/>
      </c>
      <c r="H569" s="42" t="str">
        <f t="shared" si="34"/>
        <v/>
      </c>
      <c r="I569" s="43" t="str">
        <f>IF(A569="","",IF(lookup!G538&lt;0,0,lookup!G538))</f>
        <v/>
      </c>
    </row>
    <row r="570" spans="1:9">
      <c r="A570" s="40" t="str">
        <f>IF(I569="","",IF(I569&lt;=0,"",IF(A569=lookup!$A$1,"",lookup!A539)))</f>
        <v/>
      </c>
      <c r="B570" s="54" t="str">
        <f t="shared" si="33"/>
        <v/>
      </c>
      <c r="C570" s="55" t="str">
        <f t="shared" si="36"/>
        <v/>
      </c>
      <c r="D570" s="42" t="str">
        <f>IF(A570="","",lookup!E539)</f>
        <v/>
      </c>
      <c r="E570" s="59"/>
      <c r="F570" s="42" t="str">
        <f>IF(A570="","",lookup!C539)</f>
        <v/>
      </c>
      <c r="G570" s="42" t="str">
        <f t="shared" si="35"/>
        <v/>
      </c>
      <c r="H570" s="42" t="str">
        <f t="shared" si="34"/>
        <v/>
      </c>
      <c r="I570" s="43" t="str">
        <f>IF(A570="","",IF(lookup!G539&lt;0,0,lookup!G539))</f>
        <v/>
      </c>
    </row>
    <row r="571" spans="1:9">
      <c r="A571" s="40" t="str">
        <f>IF(I570="","",IF(I570&lt;=0,"",IF(A570=lookup!$A$1,"",lookup!A540)))</f>
        <v/>
      </c>
      <c r="B571" s="54" t="str">
        <f t="shared" si="33"/>
        <v/>
      </c>
      <c r="C571" s="55" t="str">
        <f t="shared" si="36"/>
        <v/>
      </c>
      <c r="D571" s="42" t="str">
        <f>IF(A571="","",lookup!E540)</f>
        <v/>
      </c>
      <c r="E571" s="59"/>
      <c r="F571" s="42" t="str">
        <f>IF(A571="","",lookup!C540)</f>
        <v/>
      </c>
      <c r="G571" s="42" t="str">
        <f t="shared" si="35"/>
        <v/>
      </c>
      <c r="H571" s="42" t="str">
        <f t="shared" si="34"/>
        <v/>
      </c>
      <c r="I571" s="43" t="str">
        <f>IF(A571="","",IF(lookup!G540&lt;0,0,lookup!G540))</f>
        <v/>
      </c>
    </row>
    <row r="572" spans="1:9">
      <c r="A572" s="40" t="str">
        <f>IF(I571="","",IF(I571&lt;=0,"",IF(A571=lookup!$A$1,"",lookup!A541)))</f>
        <v/>
      </c>
      <c r="B572" s="54" t="str">
        <f t="shared" si="33"/>
        <v/>
      </c>
      <c r="C572" s="55" t="str">
        <f t="shared" si="36"/>
        <v/>
      </c>
      <c r="D572" s="42" t="str">
        <f>IF(A572="","",lookup!E541)</f>
        <v/>
      </c>
      <c r="E572" s="59"/>
      <c r="F572" s="42" t="str">
        <f>IF(A572="","",lookup!C541)</f>
        <v/>
      </c>
      <c r="G572" s="42" t="str">
        <f t="shared" si="35"/>
        <v/>
      </c>
      <c r="H572" s="42" t="str">
        <f t="shared" si="34"/>
        <v/>
      </c>
      <c r="I572" s="43" t="str">
        <f>IF(A572="","",IF(lookup!G541&lt;0,0,lookup!G541))</f>
        <v/>
      </c>
    </row>
    <row r="573" spans="1:9">
      <c r="A573" s="40" t="str">
        <f>IF(I572="","",IF(I572&lt;=0,"",IF(A572=lookup!$A$1,"",lookup!A542)))</f>
        <v/>
      </c>
      <c r="B573" s="54" t="str">
        <f t="shared" si="33"/>
        <v/>
      </c>
      <c r="C573" s="55" t="str">
        <f t="shared" si="36"/>
        <v/>
      </c>
      <c r="D573" s="42" t="str">
        <f>IF(A573="","",lookup!E542)</f>
        <v/>
      </c>
      <c r="E573" s="59"/>
      <c r="F573" s="42" t="str">
        <f>IF(A573="","",lookup!C542)</f>
        <v/>
      </c>
      <c r="G573" s="42" t="str">
        <f t="shared" si="35"/>
        <v/>
      </c>
      <c r="H573" s="42" t="str">
        <f t="shared" si="34"/>
        <v/>
      </c>
      <c r="I573" s="43" t="str">
        <f>IF(A573="","",IF(lookup!G542&lt;0,0,lookup!G542))</f>
        <v/>
      </c>
    </row>
    <row r="574" spans="1:9" ht="13.5" thickBot="1">
      <c r="A574" s="34" t="str">
        <f>IF(I573="","",IF(I573&lt;=0,"",IF(A573=lookup!$A$1,"",lookup!A543)))</f>
        <v/>
      </c>
      <c r="B574" s="56" t="str">
        <f t="shared" si="33"/>
        <v/>
      </c>
      <c r="C574" s="57" t="str">
        <f t="shared" si="36"/>
        <v/>
      </c>
      <c r="D574" s="37" t="str">
        <f>IF(A574="","",lookup!E543)</f>
        <v/>
      </c>
      <c r="E574" s="60"/>
      <c r="F574" s="37" t="str">
        <f>IF(A574="","",lookup!C543)</f>
        <v/>
      </c>
      <c r="G574" s="37" t="str">
        <f t="shared" si="35"/>
        <v/>
      </c>
      <c r="H574" s="37" t="str">
        <f t="shared" si="34"/>
        <v/>
      </c>
      <c r="I574" s="38" t="str">
        <f>IF(A574="","",IF(lookup!G543&lt;0,0,lookup!G543))</f>
        <v/>
      </c>
    </row>
    <row r="575" spans="1:9">
      <c r="A575" s="30" t="str">
        <f>IF(I574="","",IF(I574&lt;=0,"",IF(A574=lookup!$A$1,"",lookup!A544)))</f>
        <v/>
      </c>
      <c r="B575" s="52" t="str">
        <f t="shared" si="33"/>
        <v/>
      </c>
      <c r="C575" s="53" t="str">
        <f t="shared" si="36"/>
        <v/>
      </c>
      <c r="D575" s="32" t="str">
        <f>IF(A575="","",lookup!E544)</f>
        <v/>
      </c>
      <c r="E575" s="58"/>
      <c r="F575" s="32" t="str">
        <f>IF(A575="","",lookup!C544)</f>
        <v/>
      </c>
      <c r="G575" s="32" t="str">
        <f t="shared" si="35"/>
        <v/>
      </c>
      <c r="H575" s="32" t="str">
        <f t="shared" si="34"/>
        <v/>
      </c>
      <c r="I575" s="33" t="str">
        <f>IF(A575="","",IF(lookup!G544&lt;0,0,lookup!G544))</f>
        <v/>
      </c>
    </row>
    <row r="576" spans="1:9">
      <c r="A576" s="40" t="str">
        <f>IF(I575="","",IF(I575&lt;=0,"",IF(A575=lookup!$A$1,"",lookup!A545)))</f>
        <v/>
      </c>
      <c r="B576" s="54" t="str">
        <f t="shared" si="33"/>
        <v/>
      </c>
      <c r="C576" s="55" t="str">
        <f t="shared" si="36"/>
        <v/>
      </c>
      <c r="D576" s="42" t="str">
        <f>IF(A576="","",lookup!E545)</f>
        <v/>
      </c>
      <c r="E576" s="59"/>
      <c r="F576" s="42" t="str">
        <f>IF(A576="","",lookup!C545)</f>
        <v/>
      </c>
      <c r="G576" s="42" t="str">
        <f t="shared" si="35"/>
        <v/>
      </c>
      <c r="H576" s="42" t="str">
        <f t="shared" si="34"/>
        <v/>
      </c>
      <c r="I576" s="43" t="str">
        <f>IF(A576="","",IF(lookup!G545&lt;0,0,lookup!G545))</f>
        <v/>
      </c>
    </row>
    <row r="577" spans="1:9">
      <c r="A577" s="40" t="str">
        <f>IF(I576="","",IF(I576&lt;=0,"",IF(A576=lookup!$A$1,"",lookup!A546)))</f>
        <v/>
      </c>
      <c r="B577" s="54" t="str">
        <f t="shared" si="33"/>
        <v/>
      </c>
      <c r="C577" s="55" t="str">
        <f t="shared" si="36"/>
        <v/>
      </c>
      <c r="D577" s="42" t="str">
        <f>IF(A577="","",lookup!E546)</f>
        <v/>
      </c>
      <c r="E577" s="59"/>
      <c r="F577" s="42" t="str">
        <f>IF(A577="","",lookup!C546)</f>
        <v/>
      </c>
      <c r="G577" s="42" t="str">
        <f t="shared" si="35"/>
        <v/>
      </c>
      <c r="H577" s="42" t="str">
        <f t="shared" si="34"/>
        <v/>
      </c>
      <c r="I577" s="43" t="str">
        <f>IF(A577="","",IF(lookup!G546&lt;0,0,lookup!G546))</f>
        <v/>
      </c>
    </row>
    <row r="578" spans="1:9">
      <c r="A578" s="40" t="str">
        <f>IF(I577="","",IF(I577&lt;=0,"",IF(A577=lookup!$A$1,"",lookup!A547)))</f>
        <v/>
      </c>
      <c r="B578" s="54" t="str">
        <f t="shared" si="33"/>
        <v/>
      </c>
      <c r="C578" s="55" t="str">
        <f t="shared" si="36"/>
        <v/>
      </c>
      <c r="D578" s="42" t="str">
        <f>IF(A578="","",lookup!E547)</f>
        <v/>
      </c>
      <c r="E578" s="59"/>
      <c r="F578" s="42" t="str">
        <f>IF(A578="","",lookup!C547)</f>
        <v/>
      </c>
      <c r="G578" s="42" t="str">
        <f t="shared" si="35"/>
        <v/>
      </c>
      <c r="H578" s="42" t="str">
        <f t="shared" si="34"/>
        <v/>
      </c>
      <c r="I578" s="43" t="str">
        <f>IF(A578="","",IF(lookup!G547&lt;0,0,lookup!G547))</f>
        <v/>
      </c>
    </row>
    <row r="579" spans="1:9">
      <c r="A579" s="40" t="str">
        <f>IF(I578="","",IF(I578&lt;=0,"",IF(A578=lookup!$A$1,"",lookup!A548)))</f>
        <v/>
      </c>
      <c r="B579" s="54" t="str">
        <f t="shared" si="33"/>
        <v/>
      </c>
      <c r="C579" s="55" t="str">
        <f t="shared" si="36"/>
        <v/>
      </c>
      <c r="D579" s="42" t="str">
        <f>IF(A579="","",lookup!E548)</f>
        <v/>
      </c>
      <c r="E579" s="59"/>
      <c r="F579" s="42" t="str">
        <f>IF(A579="","",lookup!C548)</f>
        <v/>
      </c>
      <c r="G579" s="42" t="str">
        <f t="shared" si="35"/>
        <v/>
      </c>
      <c r="H579" s="42" t="str">
        <f t="shared" si="34"/>
        <v/>
      </c>
      <c r="I579" s="43" t="str">
        <f>IF(A579="","",IF(lookup!G548&lt;0,0,lookup!G548))</f>
        <v/>
      </c>
    </row>
    <row r="580" spans="1:9">
      <c r="A580" s="40" t="str">
        <f>IF(I579="","",IF(I579&lt;=0,"",IF(A579=lookup!$A$1,"",lookup!A549)))</f>
        <v/>
      </c>
      <c r="B580" s="54" t="str">
        <f t="shared" si="33"/>
        <v/>
      </c>
      <c r="C580" s="55" t="str">
        <f t="shared" si="36"/>
        <v/>
      </c>
      <c r="D580" s="42" t="str">
        <f>IF(A580="","",lookup!E549)</f>
        <v/>
      </c>
      <c r="E580" s="59"/>
      <c r="F580" s="42" t="str">
        <f>IF(A580="","",lookup!C549)</f>
        <v/>
      </c>
      <c r="G580" s="42" t="str">
        <f t="shared" si="35"/>
        <v/>
      </c>
      <c r="H580" s="42" t="str">
        <f t="shared" si="34"/>
        <v/>
      </c>
      <c r="I580" s="43" t="str">
        <f>IF(A580="","",IF(lookup!G549&lt;0,0,lookup!G549))</f>
        <v/>
      </c>
    </row>
    <row r="581" spans="1:9">
      <c r="A581" s="40" t="str">
        <f>IF(I580="","",IF(I580&lt;=0,"",IF(A580=lookup!$A$1,"",lookup!A550)))</f>
        <v/>
      </c>
      <c r="B581" s="54" t="str">
        <f t="shared" si="33"/>
        <v/>
      </c>
      <c r="C581" s="55" t="str">
        <f t="shared" si="36"/>
        <v/>
      </c>
      <c r="D581" s="42" t="str">
        <f>IF(A581="","",lookup!E550)</f>
        <v/>
      </c>
      <c r="E581" s="59"/>
      <c r="F581" s="42" t="str">
        <f>IF(A581="","",lookup!C550)</f>
        <v/>
      </c>
      <c r="G581" s="42" t="str">
        <f t="shared" si="35"/>
        <v/>
      </c>
      <c r="H581" s="42" t="str">
        <f t="shared" si="34"/>
        <v/>
      </c>
      <c r="I581" s="43" t="str">
        <f>IF(A581="","",IF(lookup!G550&lt;0,0,lookup!G550))</f>
        <v/>
      </c>
    </row>
    <row r="582" spans="1:9">
      <c r="A582" s="40" t="str">
        <f>IF(I581="","",IF(I581&lt;=0,"",IF(A581=lookup!$A$1,"",lookup!A551)))</f>
        <v/>
      </c>
      <c r="B582" s="54" t="str">
        <f t="shared" si="33"/>
        <v/>
      </c>
      <c r="C582" s="55" t="str">
        <f t="shared" si="36"/>
        <v/>
      </c>
      <c r="D582" s="42" t="str">
        <f>IF(A582="","",lookup!E551)</f>
        <v/>
      </c>
      <c r="E582" s="59"/>
      <c r="F582" s="42" t="str">
        <f>IF(A582="","",lookup!C551)</f>
        <v/>
      </c>
      <c r="G582" s="42" t="str">
        <f t="shared" si="35"/>
        <v/>
      </c>
      <c r="H582" s="42" t="str">
        <f t="shared" si="34"/>
        <v/>
      </c>
      <c r="I582" s="43" t="str">
        <f>IF(A582="","",IF(lookup!G551&lt;0,0,lookup!G551))</f>
        <v/>
      </c>
    </row>
    <row r="583" spans="1:9">
      <c r="A583" s="40" t="str">
        <f>IF(I582="","",IF(I582&lt;=0,"",IF(A582=lookup!$A$1,"",lookup!A552)))</f>
        <v/>
      </c>
      <c r="B583" s="54" t="str">
        <f t="shared" si="33"/>
        <v/>
      </c>
      <c r="C583" s="55" t="str">
        <f t="shared" si="36"/>
        <v/>
      </c>
      <c r="D583" s="42" t="str">
        <f>IF(A583="","",lookup!E552)</f>
        <v/>
      </c>
      <c r="E583" s="59"/>
      <c r="F583" s="42" t="str">
        <f>IF(A583="","",lookup!C552)</f>
        <v/>
      </c>
      <c r="G583" s="42" t="str">
        <f t="shared" si="35"/>
        <v/>
      </c>
      <c r="H583" s="42" t="str">
        <f t="shared" si="34"/>
        <v/>
      </c>
      <c r="I583" s="43" t="str">
        <f>IF(A583="","",IF(lookup!G552&lt;0,0,lookup!G552))</f>
        <v/>
      </c>
    </row>
    <row r="584" spans="1:9">
      <c r="A584" s="40" t="str">
        <f>IF(I583="","",IF(I583&lt;=0,"",IF(A583=lookup!$A$1,"",lookup!A553)))</f>
        <v/>
      </c>
      <c r="B584" s="54" t="str">
        <f t="shared" si="33"/>
        <v/>
      </c>
      <c r="C584" s="55" t="str">
        <f t="shared" si="36"/>
        <v/>
      </c>
      <c r="D584" s="42" t="str">
        <f>IF(A584="","",lookup!E553)</f>
        <v/>
      </c>
      <c r="E584" s="59"/>
      <c r="F584" s="42" t="str">
        <f>IF(A584="","",lookup!C553)</f>
        <v/>
      </c>
      <c r="G584" s="42" t="str">
        <f t="shared" si="35"/>
        <v/>
      </c>
      <c r="H584" s="42" t="str">
        <f t="shared" si="34"/>
        <v/>
      </c>
      <c r="I584" s="43" t="str">
        <f>IF(A584="","",IF(lookup!G553&lt;0,0,lookup!G553))</f>
        <v/>
      </c>
    </row>
    <row r="585" spans="1:9">
      <c r="A585" s="40" t="str">
        <f>IF(I584="","",IF(I584&lt;=0,"",IF(A584=lookup!$A$1,"",lookup!A554)))</f>
        <v/>
      </c>
      <c r="B585" s="54" t="str">
        <f t="shared" si="33"/>
        <v/>
      </c>
      <c r="C585" s="55" t="str">
        <f t="shared" si="36"/>
        <v/>
      </c>
      <c r="D585" s="42" t="str">
        <f>IF(A585="","",lookup!E554)</f>
        <v/>
      </c>
      <c r="E585" s="59"/>
      <c r="F585" s="42" t="str">
        <f>IF(A585="","",lookup!C554)</f>
        <v/>
      </c>
      <c r="G585" s="42" t="str">
        <f t="shared" si="35"/>
        <v/>
      </c>
      <c r="H585" s="42" t="str">
        <f t="shared" si="34"/>
        <v/>
      </c>
      <c r="I585" s="43" t="str">
        <f>IF(A585="","",IF(lookup!G554&lt;0,0,lookup!G554))</f>
        <v/>
      </c>
    </row>
    <row r="586" spans="1:9" ht="13.5" thickBot="1">
      <c r="A586" s="34" t="str">
        <f>IF(I585="","",IF(I585&lt;=0,"",IF(A585=lookup!$A$1,"",lookup!A555)))</f>
        <v/>
      </c>
      <c r="B586" s="56" t="str">
        <f t="shared" si="33"/>
        <v/>
      </c>
      <c r="C586" s="57" t="str">
        <f t="shared" si="36"/>
        <v/>
      </c>
      <c r="D586" s="37" t="str">
        <f>IF(A586="","",lookup!E555)</f>
        <v/>
      </c>
      <c r="E586" s="60"/>
      <c r="F586" s="37" t="str">
        <f>IF(A586="","",lookup!C555)</f>
        <v/>
      </c>
      <c r="G586" s="37" t="str">
        <f t="shared" si="35"/>
        <v/>
      </c>
      <c r="H586" s="37" t="str">
        <f t="shared" si="34"/>
        <v/>
      </c>
      <c r="I586" s="38" t="str">
        <f>IF(A586="","",IF(lookup!G555&lt;0,0,lookup!G555))</f>
        <v/>
      </c>
    </row>
    <row r="587" spans="1:9">
      <c r="A587" s="30" t="str">
        <f>IF(I586="","",IF(I586&lt;=0,"",IF(A586=lookup!$A$1,"",lookup!A556)))</f>
        <v/>
      </c>
      <c r="B587" s="52" t="str">
        <f t="shared" si="33"/>
        <v/>
      </c>
      <c r="C587" s="53" t="str">
        <f t="shared" si="36"/>
        <v/>
      </c>
      <c r="D587" s="32" t="str">
        <f>IF(A587="","",lookup!E556)</f>
        <v/>
      </c>
      <c r="E587" s="58"/>
      <c r="F587" s="32" t="str">
        <f>IF(A587="","",lookup!C556)</f>
        <v/>
      </c>
      <c r="G587" s="32" t="str">
        <f t="shared" si="35"/>
        <v/>
      </c>
      <c r="H587" s="32" t="str">
        <f t="shared" si="34"/>
        <v/>
      </c>
      <c r="I587" s="33" t="str">
        <f>IF(A587="","",IF(lookup!G556&lt;0,0,lookup!G556))</f>
        <v/>
      </c>
    </row>
    <row r="588" spans="1:9">
      <c r="A588" s="40" t="str">
        <f>IF(I587="","",IF(I587&lt;=0,"",IF(A587=lookup!$A$1,"",lookup!A557)))</f>
        <v/>
      </c>
      <c r="B588" s="54" t="str">
        <f t="shared" si="33"/>
        <v/>
      </c>
      <c r="C588" s="55" t="str">
        <f t="shared" si="36"/>
        <v/>
      </c>
      <c r="D588" s="42" t="str">
        <f>IF(A588="","",lookup!E557)</f>
        <v/>
      </c>
      <c r="E588" s="59"/>
      <c r="F588" s="42" t="str">
        <f>IF(A588="","",lookup!C557)</f>
        <v/>
      </c>
      <c r="G588" s="42" t="str">
        <f t="shared" si="35"/>
        <v/>
      </c>
      <c r="H588" s="42" t="str">
        <f t="shared" si="34"/>
        <v/>
      </c>
      <c r="I588" s="43" t="str">
        <f>IF(A588="","",IF(lookup!G557&lt;0,0,lookup!G557))</f>
        <v/>
      </c>
    </row>
    <row r="589" spans="1:9">
      <c r="A589" s="40" t="str">
        <f>IF(I588="","",IF(I588&lt;=0,"",IF(A588=lookup!$A$1,"",lookup!A558)))</f>
        <v/>
      </c>
      <c r="B589" s="54" t="str">
        <f t="shared" si="33"/>
        <v/>
      </c>
      <c r="C589" s="55" t="str">
        <f t="shared" si="36"/>
        <v/>
      </c>
      <c r="D589" s="42" t="str">
        <f>IF(A589="","",lookup!E558)</f>
        <v/>
      </c>
      <c r="E589" s="59"/>
      <c r="F589" s="42" t="str">
        <f>IF(A589="","",lookup!C558)</f>
        <v/>
      </c>
      <c r="G589" s="42" t="str">
        <f t="shared" si="35"/>
        <v/>
      </c>
      <c r="H589" s="42" t="str">
        <f t="shared" si="34"/>
        <v/>
      </c>
      <c r="I589" s="43" t="str">
        <f>IF(A589="","",IF(lookup!G558&lt;0,0,lookup!G558))</f>
        <v/>
      </c>
    </row>
    <row r="590" spans="1:9">
      <c r="A590" s="40" t="str">
        <f>IF(I589="","",IF(I589&lt;=0,"",IF(A589=lookup!$A$1,"",lookup!A559)))</f>
        <v/>
      </c>
      <c r="B590" s="54" t="str">
        <f t="shared" si="33"/>
        <v/>
      </c>
      <c r="C590" s="55" t="str">
        <f t="shared" si="36"/>
        <v/>
      </c>
      <c r="D590" s="42" t="str">
        <f>IF(A590="","",lookup!E559)</f>
        <v/>
      </c>
      <c r="E590" s="59"/>
      <c r="F590" s="42" t="str">
        <f>IF(A590="","",lookup!C559)</f>
        <v/>
      </c>
      <c r="G590" s="42" t="str">
        <f t="shared" si="35"/>
        <v/>
      </c>
      <c r="H590" s="42" t="str">
        <f t="shared" si="34"/>
        <v/>
      </c>
      <c r="I590" s="43" t="str">
        <f>IF(A590="","",IF(lookup!G559&lt;0,0,lookup!G559))</f>
        <v/>
      </c>
    </row>
    <row r="591" spans="1:9">
      <c r="A591" s="40" t="str">
        <f>IF(I590="","",IF(I590&lt;=0,"",IF(A590=lookup!$A$1,"",lookup!A560)))</f>
        <v/>
      </c>
      <c r="B591" s="54" t="str">
        <f t="shared" si="33"/>
        <v/>
      </c>
      <c r="C591" s="55" t="str">
        <f t="shared" si="36"/>
        <v/>
      </c>
      <c r="D591" s="42" t="str">
        <f>IF(A591="","",lookup!E560)</f>
        <v/>
      </c>
      <c r="E591" s="59"/>
      <c r="F591" s="42" t="str">
        <f>IF(A591="","",lookup!C560)</f>
        <v/>
      </c>
      <c r="G591" s="42" t="str">
        <f t="shared" si="35"/>
        <v/>
      </c>
      <c r="H591" s="42" t="str">
        <f t="shared" si="34"/>
        <v/>
      </c>
      <c r="I591" s="43" t="str">
        <f>IF(A591="","",IF(lookup!G560&lt;0,0,lookup!G560))</f>
        <v/>
      </c>
    </row>
    <row r="592" spans="1:9">
      <c r="A592" s="40" t="str">
        <f>IF(I591="","",IF(I591&lt;=0,"",IF(A591=lookup!$A$1,"",lookup!A561)))</f>
        <v/>
      </c>
      <c r="B592" s="54" t="str">
        <f t="shared" si="33"/>
        <v/>
      </c>
      <c r="C592" s="55" t="str">
        <f t="shared" si="36"/>
        <v/>
      </c>
      <c r="D592" s="42" t="str">
        <f>IF(A592="","",lookup!E561)</f>
        <v/>
      </c>
      <c r="E592" s="59"/>
      <c r="F592" s="42" t="str">
        <f>IF(A592="","",lookup!C561)</f>
        <v/>
      </c>
      <c r="G592" s="42" t="str">
        <f t="shared" si="35"/>
        <v/>
      </c>
      <c r="H592" s="42" t="str">
        <f t="shared" si="34"/>
        <v/>
      </c>
      <c r="I592" s="43" t="str">
        <f>IF(A592="","",IF(lookup!G561&lt;0,0,lookup!G561))</f>
        <v/>
      </c>
    </row>
    <row r="593" spans="1:9">
      <c r="A593" s="40" t="str">
        <f>IF(I592="","",IF(I592&lt;=0,"",IF(A592=lookup!$A$1,"",lookup!A562)))</f>
        <v/>
      </c>
      <c r="B593" s="54" t="str">
        <f t="shared" si="33"/>
        <v/>
      </c>
      <c r="C593" s="55" t="str">
        <f t="shared" si="36"/>
        <v/>
      </c>
      <c r="D593" s="42" t="str">
        <f>IF(A593="","",lookup!E562)</f>
        <v/>
      </c>
      <c r="E593" s="59"/>
      <c r="F593" s="42" t="str">
        <f>IF(A593="","",lookup!C562)</f>
        <v/>
      </c>
      <c r="G593" s="42" t="str">
        <f t="shared" si="35"/>
        <v/>
      </c>
      <c r="H593" s="42" t="str">
        <f t="shared" si="34"/>
        <v/>
      </c>
      <c r="I593" s="43" t="str">
        <f>IF(A593="","",IF(lookup!G562&lt;0,0,lookup!G562))</f>
        <v/>
      </c>
    </row>
    <row r="594" spans="1:9">
      <c r="A594" s="40" t="str">
        <f>IF(I593="","",IF(I593&lt;=0,"",IF(A593=lookup!$A$1,"",lookup!A563)))</f>
        <v/>
      </c>
      <c r="B594" s="54" t="str">
        <f t="shared" si="33"/>
        <v/>
      </c>
      <c r="C594" s="55" t="str">
        <f t="shared" si="36"/>
        <v/>
      </c>
      <c r="D594" s="42" t="str">
        <f>IF(A594="","",lookup!E563)</f>
        <v/>
      </c>
      <c r="E594" s="59"/>
      <c r="F594" s="42" t="str">
        <f>IF(A594="","",lookup!C563)</f>
        <v/>
      </c>
      <c r="G594" s="42" t="str">
        <f t="shared" si="35"/>
        <v/>
      </c>
      <c r="H594" s="42" t="str">
        <f t="shared" si="34"/>
        <v/>
      </c>
      <c r="I594" s="43" t="str">
        <f>IF(A594="","",IF(lookup!G563&lt;0,0,lookup!G563))</f>
        <v/>
      </c>
    </row>
    <row r="595" spans="1:9">
      <c r="A595" s="40" t="str">
        <f>IF(I594="","",IF(I594&lt;=0,"",IF(A594=lookup!$A$1,"",lookup!A564)))</f>
        <v/>
      </c>
      <c r="B595" s="54" t="str">
        <f t="shared" si="33"/>
        <v/>
      </c>
      <c r="C595" s="55" t="str">
        <f t="shared" si="36"/>
        <v/>
      </c>
      <c r="D595" s="42" t="str">
        <f>IF(A595="","",lookup!E564)</f>
        <v/>
      </c>
      <c r="E595" s="59"/>
      <c r="F595" s="42" t="str">
        <f>IF(A595="","",lookup!C564)</f>
        <v/>
      </c>
      <c r="G595" s="42" t="str">
        <f t="shared" si="35"/>
        <v/>
      </c>
      <c r="H595" s="42" t="str">
        <f t="shared" si="34"/>
        <v/>
      </c>
      <c r="I595" s="43" t="str">
        <f>IF(A595="","",IF(lookup!G564&lt;0,0,lookup!G564))</f>
        <v/>
      </c>
    </row>
    <row r="596" spans="1:9">
      <c r="A596" s="40" t="str">
        <f>IF(I595="","",IF(I595&lt;=0,"",IF(A595=lookup!$A$1,"",lookup!A565)))</f>
        <v/>
      </c>
      <c r="B596" s="54" t="str">
        <f t="shared" si="33"/>
        <v/>
      </c>
      <c r="C596" s="55" t="str">
        <f t="shared" si="36"/>
        <v/>
      </c>
      <c r="D596" s="42" t="str">
        <f>IF(A596="","",lookup!E565)</f>
        <v/>
      </c>
      <c r="E596" s="59"/>
      <c r="F596" s="42" t="str">
        <f>IF(A596="","",lookup!C565)</f>
        <v/>
      </c>
      <c r="G596" s="42" t="str">
        <f t="shared" si="35"/>
        <v/>
      </c>
      <c r="H596" s="42" t="str">
        <f t="shared" si="34"/>
        <v/>
      </c>
      <c r="I596" s="43" t="str">
        <f>IF(A596="","",IF(lookup!G565&lt;0,0,lookup!G565))</f>
        <v/>
      </c>
    </row>
    <row r="597" spans="1:9">
      <c r="A597" s="40" t="str">
        <f>IF(I596="","",IF(I596&lt;=0,"",IF(A596=lookup!$A$1,"",lookup!A566)))</f>
        <v/>
      </c>
      <c r="B597" s="54" t="str">
        <f t="shared" si="33"/>
        <v/>
      </c>
      <c r="C597" s="55" t="str">
        <f t="shared" si="36"/>
        <v/>
      </c>
      <c r="D597" s="42" t="str">
        <f>IF(A597="","",lookup!E566)</f>
        <v/>
      </c>
      <c r="E597" s="59"/>
      <c r="F597" s="42" t="str">
        <f>IF(A597="","",lookup!C566)</f>
        <v/>
      </c>
      <c r="G597" s="42" t="str">
        <f t="shared" si="35"/>
        <v/>
      </c>
      <c r="H597" s="42" t="str">
        <f t="shared" si="34"/>
        <v/>
      </c>
      <c r="I597" s="43" t="str">
        <f>IF(A597="","",IF(lookup!G566&lt;0,0,lookup!G566))</f>
        <v/>
      </c>
    </row>
    <row r="598" spans="1:9" ht="13.5" thickBot="1">
      <c r="A598" s="34" t="str">
        <f>IF(I597="","",IF(I597&lt;=0,"",IF(A597=lookup!$A$1,"",lookup!A567)))</f>
        <v/>
      </c>
      <c r="B598" s="56" t="str">
        <f t="shared" si="33"/>
        <v/>
      </c>
      <c r="C598" s="57" t="str">
        <f t="shared" si="36"/>
        <v/>
      </c>
      <c r="D598" s="37" t="str">
        <f>IF(A598="","",lookup!E567)</f>
        <v/>
      </c>
      <c r="E598" s="60"/>
      <c r="F598" s="37" t="str">
        <f>IF(A598="","",lookup!C567)</f>
        <v/>
      </c>
      <c r="G598" s="37" t="str">
        <f t="shared" si="35"/>
        <v/>
      </c>
      <c r="H598" s="37" t="str">
        <f t="shared" si="34"/>
        <v/>
      </c>
      <c r="I598" s="38" t="str">
        <f>IF(A598="","",IF(lookup!G567&lt;0,0,lookup!G567))</f>
        <v/>
      </c>
    </row>
    <row r="599" spans="1:9">
      <c r="A599" s="30" t="str">
        <f>IF(I598="","",IF(I598&lt;=0,"",IF(A598=lookup!$A$1,"",lookup!A568)))</f>
        <v/>
      </c>
      <c r="B599" s="52" t="str">
        <f t="shared" si="33"/>
        <v/>
      </c>
      <c r="C599" s="53" t="str">
        <f t="shared" si="36"/>
        <v/>
      </c>
      <c r="D599" s="32" t="str">
        <f>IF(A599="","",lookup!E568)</f>
        <v/>
      </c>
      <c r="E599" s="58"/>
      <c r="F599" s="32" t="str">
        <f>IF(A599="","",lookup!C568)</f>
        <v/>
      </c>
      <c r="G599" s="32" t="str">
        <f t="shared" si="35"/>
        <v/>
      </c>
      <c r="H599" s="32" t="str">
        <f t="shared" si="34"/>
        <v/>
      </c>
      <c r="I599" s="33" t="str">
        <f>IF(A599="","",IF(lookup!G568&lt;0,0,lookup!G568))</f>
        <v/>
      </c>
    </row>
    <row r="600" spans="1:9">
      <c r="A600" s="40" t="str">
        <f>IF(I599="","",IF(I599&lt;=0,"",IF(A599=lookup!$A$1,"",lookup!A569)))</f>
        <v/>
      </c>
      <c r="B600" s="54" t="str">
        <f t="shared" si="33"/>
        <v/>
      </c>
      <c r="C600" s="55" t="str">
        <f t="shared" si="36"/>
        <v/>
      </c>
      <c r="D600" s="42" t="str">
        <f>IF(A600="","",lookup!E569)</f>
        <v/>
      </c>
      <c r="E600" s="59"/>
      <c r="F600" s="42" t="str">
        <f>IF(A600="","",lookup!C569)</f>
        <v/>
      </c>
      <c r="G600" s="42" t="str">
        <f t="shared" si="35"/>
        <v/>
      </c>
      <c r="H600" s="42" t="str">
        <f t="shared" si="34"/>
        <v/>
      </c>
      <c r="I600" s="43" t="str">
        <f>IF(A600="","",IF(lookup!G569&lt;0,0,lookup!G569))</f>
        <v/>
      </c>
    </row>
    <row r="601" spans="1:9">
      <c r="A601" s="40" t="str">
        <f>IF(I600="","",IF(I600&lt;=0,"",IF(A600=lookup!$A$1,"",lookup!A570)))</f>
        <v/>
      </c>
      <c r="B601" s="54" t="str">
        <f t="shared" si="33"/>
        <v/>
      </c>
      <c r="C601" s="55" t="str">
        <f t="shared" si="36"/>
        <v/>
      </c>
      <c r="D601" s="42" t="str">
        <f>IF(A601="","",lookup!E570)</f>
        <v/>
      </c>
      <c r="E601" s="59"/>
      <c r="F601" s="42" t="str">
        <f>IF(A601="","",lookup!C570)</f>
        <v/>
      </c>
      <c r="G601" s="42" t="str">
        <f t="shared" si="35"/>
        <v/>
      </c>
      <c r="H601" s="42" t="str">
        <f t="shared" si="34"/>
        <v/>
      </c>
      <c r="I601" s="43" t="str">
        <f>IF(A601="","",IF(lookup!G570&lt;0,0,lookup!G570))</f>
        <v/>
      </c>
    </row>
    <row r="602" spans="1:9">
      <c r="A602" s="40" t="str">
        <f>IF(I601="","",IF(I601&lt;=0,"",IF(A601=lookup!$A$1,"",lookup!A571)))</f>
        <v/>
      </c>
      <c r="B602" s="54" t="str">
        <f t="shared" si="33"/>
        <v/>
      </c>
      <c r="C602" s="55" t="str">
        <f t="shared" si="36"/>
        <v/>
      </c>
      <c r="D602" s="42" t="str">
        <f>IF(A602="","",lookup!E571)</f>
        <v/>
      </c>
      <c r="E602" s="59"/>
      <c r="F602" s="42" t="str">
        <f>IF(A602="","",lookup!C571)</f>
        <v/>
      </c>
      <c r="G602" s="42" t="str">
        <f t="shared" si="35"/>
        <v/>
      </c>
      <c r="H602" s="42" t="str">
        <f t="shared" si="34"/>
        <v/>
      </c>
      <c r="I602" s="43" t="str">
        <f>IF(A602="","",IF(lookup!G571&lt;0,0,lookup!G571))</f>
        <v/>
      </c>
    </row>
    <row r="603" spans="1:9">
      <c r="A603" s="40" t="str">
        <f>IF(I602="","",IF(I602&lt;=0,"",IF(A602=lookup!$A$1,"",lookup!A572)))</f>
        <v/>
      </c>
      <c r="B603" s="54" t="str">
        <f t="shared" si="33"/>
        <v/>
      </c>
      <c r="C603" s="55" t="str">
        <f t="shared" si="36"/>
        <v/>
      </c>
      <c r="D603" s="42" t="str">
        <f>IF(A603="","",lookup!E572)</f>
        <v/>
      </c>
      <c r="E603" s="59"/>
      <c r="F603" s="42" t="str">
        <f>IF(A603="","",lookup!C572)</f>
        <v/>
      </c>
      <c r="G603" s="42" t="str">
        <f t="shared" si="35"/>
        <v/>
      </c>
      <c r="H603" s="42" t="str">
        <f t="shared" si="34"/>
        <v/>
      </c>
      <c r="I603" s="43" t="str">
        <f>IF(A603="","",IF(lookup!G572&lt;0,0,lookup!G572))</f>
        <v/>
      </c>
    </row>
    <row r="604" spans="1:9">
      <c r="A604" s="40" t="str">
        <f>IF(I603="","",IF(I603&lt;=0,"",IF(A603=lookup!$A$1,"",lookup!A573)))</f>
        <v/>
      </c>
      <c r="B604" s="54" t="str">
        <f t="shared" si="33"/>
        <v/>
      </c>
      <c r="C604" s="55" t="str">
        <f t="shared" si="36"/>
        <v/>
      </c>
      <c r="D604" s="42" t="str">
        <f>IF(A604="","",lookup!E573)</f>
        <v/>
      </c>
      <c r="E604" s="59"/>
      <c r="F604" s="42" t="str">
        <f>IF(A604="","",lookup!C573)</f>
        <v/>
      </c>
      <c r="G604" s="42" t="str">
        <f t="shared" si="35"/>
        <v/>
      </c>
      <c r="H604" s="42" t="str">
        <f t="shared" si="34"/>
        <v/>
      </c>
      <c r="I604" s="43" t="str">
        <f>IF(A604="","",IF(lookup!G573&lt;0,0,lookup!G573))</f>
        <v/>
      </c>
    </row>
    <row r="605" spans="1:9">
      <c r="A605" s="40" t="str">
        <f>IF(I604="","",IF(I604&lt;=0,"",IF(A604=lookup!$A$1,"",lookup!A574)))</f>
        <v/>
      </c>
      <c r="B605" s="54" t="str">
        <f t="shared" si="33"/>
        <v/>
      </c>
      <c r="C605" s="55" t="str">
        <f t="shared" si="36"/>
        <v/>
      </c>
      <c r="D605" s="42" t="str">
        <f>IF(A605="","",lookup!E574)</f>
        <v/>
      </c>
      <c r="E605" s="59"/>
      <c r="F605" s="42" t="str">
        <f>IF(A605="","",lookup!C574)</f>
        <v/>
      </c>
      <c r="G605" s="42" t="str">
        <f t="shared" si="35"/>
        <v/>
      </c>
      <c r="H605" s="42" t="str">
        <f t="shared" si="34"/>
        <v/>
      </c>
      <c r="I605" s="43" t="str">
        <f>IF(A605="","",IF(lookup!G574&lt;0,0,lookup!G574))</f>
        <v/>
      </c>
    </row>
    <row r="606" spans="1:9">
      <c r="A606" s="40" t="str">
        <f>IF(I605="","",IF(I605&lt;=0,"",IF(A605=lookup!$A$1,"",lookup!A575)))</f>
        <v/>
      </c>
      <c r="B606" s="54" t="str">
        <f t="shared" si="33"/>
        <v/>
      </c>
      <c r="C606" s="55" t="str">
        <f t="shared" si="36"/>
        <v/>
      </c>
      <c r="D606" s="42" t="str">
        <f>IF(A606="","",lookup!E575)</f>
        <v/>
      </c>
      <c r="E606" s="59"/>
      <c r="F606" s="42" t="str">
        <f>IF(A606="","",lookup!C575)</f>
        <v/>
      </c>
      <c r="G606" s="42" t="str">
        <f t="shared" si="35"/>
        <v/>
      </c>
      <c r="H606" s="42" t="str">
        <f t="shared" si="34"/>
        <v/>
      </c>
      <c r="I606" s="43" t="str">
        <f>IF(A606="","",IF(lookup!G575&lt;0,0,lookup!G575))</f>
        <v/>
      </c>
    </row>
    <row r="607" spans="1:9">
      <c r="A607" s="40" t="str">
        <f>IF(I606="","",IF(I606&lt;=0,"",IF(A606=lookup!$A$1,"",lookup!A576)))</f>
        <v/>
      </c>
      <c r="B607" s="54" t="str">
        <f t="shared" si="33"/>
        <v/>
      </c>
      <c r="C607" s="55" t="str">
        <f t="shared" si="36"/>
        <v/>
      </c>
      <c r="D607" s="42" t="str">
        <f>IF(A607="","",lookup!E576)</f>
        <v/>
      </c>
      <c r="E607" s="59"/>
      <c r="F607" s="42" t="str">
        <f>IF(A607="","",lookup!C576)</f>
        <v/>
      </c>
      <c r="G607" s="42" t="str">
        <f t="shared" si="35"/>
        <v/>
      </c>
      <c r="H607" s="42" t="str">
        <f t="shared" si="34"/>
        <v/>
      </c>
      <c r="I607" s="43" t="str">
        <f>IF(A607="","",IF(lookup!G576&lt;0,0,lookup!G576))</f>
        <v/>
      </c>
    </row>
    <row r="608" spans="1:9">
      <c r="A608" s="40" t="str">
        <f>IF(I607="","",IF(I607&lt;=0,"",IF(A607=lookup!$A$1,"",lookup!A577)))</f>
        <v/>
      </c>
      <c r="B608" s="54" t="str">
        <f t="shared" si="33"/>
        <v/>
      </c>
      <c r="C608" s="55" t="str">
        <f t="shared" si="36"/>
        <v/>
      </c>
      <c r="D608" s="42" t="str">
        <f>IF(A608="","",lookup!E577)</f>
        <v/>
      </c>
      <c r="E608" s="59"/>
      <c r="F608" s="42" t="str">
        <f>IF(A608="","",lookup!C577)</f>
        <v/>
      </c>
      <c r="G608" s="42" t="str">
        <f t="shared" si="35"/>
        <v/>
      </c>
      <c r="H608" s="42" t="str">
        <f t="shared" si="34"/>
        <v/>
      </c>
      <c r="I608" s="43" t="str">
        <f>IF(A608="","",IF(lookup!G577&lt;0,0,lookup!G577))</f>
        <v/>
      </c>
    </row>
    <row r="609" spans="1:9">
      <c r="A609" s="40" t="str">
        <f>IF(I608="","",IF(I608&lt;=0,"",IF(A608=lookup!$A$1,"",lookup!A578)))</f>
        <v/>
      </c>
      <c r="B609" s="54" t="str">
        <f t="shared" si="33"/>
        <v/>
      </c>
      <c r="C609" s="55" t="str">
        <f t="shared" si="36"/>
        <v/>
      </c>
      <c r="D609" s="42" t="str">
        <f>IF(A609="","",lookup!E578)</f>
        <v/>
      </c>
      <c r="E609" s="59"/>
      <c r="F609" s="42" t="str">
        <f>IF(A609="","",lookup!C578)</f>
        <v/>
      </c>
      <c r="G609" s="42" t="str">
        <f t="shared" si="35"/>
        <v/>
      </c>
      <c r="H609" s="42" t="str">
        <f t="shared" si="34"/>
        <v/>
      </c>
      <c r="I609" s="43" t="str">
        <f>IF(A609="","",IF(lookup!G578&lt;0,0,lookup!G578))</f>
        <v/>
      </c>
    </row>
    <row r="610" spans="1:9" ht="13.5" thickBot="1">
      <c r="A610" s="34" t="str">
        <f>IF(I609="","",IF(I609&lt;=0,"",IF(A609=lookup!$A$1,"",lookup!A579)))</f>
        <v/>
      </c>
      <c r="B610" s="56" t="str">
        <f t="shared" si="33"/>
        <v/>
      </c>
      <c r="C610" s="57" t="str">
        <f t="shared" si="36"/>
        <v/>
      </c>
      <c r="D610" s="37" t="str">
        <f>IF(A610="","",lookup!E579)</f>
        <v/>
      </c>
      <c r="E610" s="60"/>
      <c r="F610" s="37" t="str">
        <f>IF(A610="","",lookup!C579)</f>
        <v/>
      </c>
      <c r="G610" s="37" t="str">
        <f t="shared" si="35"/>
        <v/>
      </c>
      <c r="H610" s="37" t="str">
        <f t="shared" si="34"/>
        <v/>
      </c>
      <c r="I610" s="38" t="str">
        <f>IF(A610="","",IF(lookup!G579&lt;0,0,lookup!G579))</f>
        <v/>
      </c>
    </row>
    <row r="611" spans="1:9">
      <c r="A611" s="30" t="str">
        <f>IF(I610="","",IF(I610&lt;=0,"",IF(A610=lookup!$A$1,"",lookup!A580)))</f>
        <v/>
      </c>
      <c r="B611" s="52" t="str">
        <f t="shared" ref="B611:B634" si="37">IF(A611="","",DATE(YEAR($C$6),MONTH($C$6)+(A611-1),DAY($C$6)))</f>
        <v/>
      </c>
      <c r="C611" s="53" t="str">
        <f t="shared" si="36"/>
        <v/>
      </c>
      <c r="D611" s="32" t="str">
        <f>IF(A611="","",lookup!E580)</f>
        <v/>
      </c>
      <c r="E611" s="58"/>
      <c r="F611" s="32" t="str">
        <f>IF(A611="","",lookup!C580)</f>
        <v/>
      </c>
      <c r="G611" s="32" t="str">
        <f t="shared" si="35"/>
        <v/>
      </c>
      <c r="H611" s="32" t="str">
        <f t="shared" ref="H611:H634" si="38">IF(A611="","",IF(ISBLANK(E611),D611-F611,E611-F611))</f>
        <v/>
      </c>
      <c r="I611" s="33" t="str">
        <f>IF(A611="","",IF(lookup!G580&lt;0,0,lookup!G580))</f>
        <v/>
      </c>
    </row>
    <row r="612" spans="1:9">
      <c r="A612" s="40" t="str">
        <f>IF(I611="","",IF(I611&lt;=0,"",IF(A611=lookup!$A$1,"",lookup!A581)))</f>
        <v/>
      </c>
      <c r="B612" s="54" t="str">
        <f t="shared" si="37"/>
        <v/>
      </c>
      <c r="C612" s="55" t="str">
        <f t="shared" si="36"/>
        <v/>
      </c>
      <c r="D612" s="42" t="str">
        <f>IF(A612="","",lookup!E581)</f>
        <v/>
      </c>
      <c r="E612" s="59"/>
      <c r="F612" s="42" t="str">
        <f>IF(A612="","",lookup!C581)</f>
        <v/>
      </c>
      <c r="G612" s="42" t="str">
        <f t="shared" ref="G612:G634" si="39">IF(A612="","",G611+F612)</f>
        <v/>
      </c>
      <c r="H612" s="42" t="str">
        <f t="shared" si="38"/>
        <v/>
      </c>
      <c r="I612" s="43" t="str">
        <f>IF(A612="","",IF(lookup!G581&lt;0,0,lookup!G581))</f>
        <v/>
      </c>
    </row>
    <row r="613" spans="1:9">
      <c r="A613" s="40" t="str">
        <f>IF(I612="","",IF(I612&lt;=0,"",IF(A612=lookup!$A$1,"",lookup!A582)))</f>
        <v/>
      </c>
      <c r="B613" s="54" t="str">
        <f t="shared" si="37"/>
        <v/>
      </c>
      <c r="C613" s="55" t="str">
        <f t="shared" si="36"/>
        <v/>
      </c>
      <c r="D613" s="42" t="str">
        <f>IF(A613="","",lookup!E582)</f>
        <v/>
      </c>
      <c r="E613" s="59"/>
      <c r="F613" s="42" t="str">
        <f>IF(A613="","",lookup!C582)</f>
        <v/>
      </c>
      <c r="G613" s="42" t="str">
        <f t="shared" si="39"/>
        <v/>
      </c>
      <c r="H613" s="42" t="str">
        <f t="shared" si="38"/>
        <v/>
      </c>
      <c r="I613" s="43" t="str">
        <f>IF(A613="","",IF(lookup!G582&lt;0,0,lookup!G582))</f>
        <v/>
      </c>
    </row>
    <row r="614" spans="1:9">
      <c r="A614" s="40" t="str">
        <f>IF(I613="","",IF(I613&lt;=0,"",IF(A613=lookup!$A$1,"",lookup!A583)))</f>
        <v/>
      </c>
      <c r="B614" s="54" t="str">
        <f t="shared" si="37"/>
        <v/>
      </c>
      <c r="C614" s="55" t="str">
        <f t="shared" si="36"/>
        <v/>
      </c>
      <c r="D614" s="42" t="str">
        <f>IF(A614="","",lookup!E583)</f>
        <v/>
      </c>
      <c r="E614" s="59"/>
      <c r="F614" s="42" t="str">
        <f>IF(A614="","",lookup!C583)</f>
        <v/>
      </c>
      <c r="G614" s="42" t="str">
        <f t="shared" si="39"/>
        <v/>
      </c>
      <c r="H614" s="42" t="str">
        <f t="shared" si="38"/>
        <v/>
      </c>
      <c r="I614" s="43" t="str">
        <f>IF(A614="","",IF(lookup!G583&lt;0,0,lookup!G583))</f>
        <v/>
      </c>
    </row>
    <row r="615" spans="1:9">
      <c r="A615" s="40" t="str">
        <f>IF(I614="","",IF(I614&lt;=0,"",IF(A614=lookup!$A$1,"",lookup!A584)))</f>
        <v/>
      </c>
      <c r="B615" s="54" t="str">
        <f t="shared" si="37"/>
        <v/>
      </c>
      <c r="C615" s="55" t="str">
        <f t="shared" si="36"/>
        <v/>
      </c>
      <c r="D615" s="42" t="str">
        <f>IF(A615="","",lookup!E584)</f>
        <v/>
      </c>
      <c r="E615" s="59"/>
      <c r="F615" s="42" t="str">
        <f>IF(A615="","",lookup!C584)</f>
        <v/>
      </c>
      <c r="G615" s="42" t="str">
        <f t="shared" si="39"/>
        <v/>
      </c>
      <c r="H615" s="42" t="str">
        <f t="shared" si="38"/>
        <v/>
      </c>
      <c r="I615" s="43" t="str">
        <f>IF(A615="","",IF(lookup!G584&lt;0,0,lookup!G584))</f>
        <v/>
      </c>
    </row>
    <row r="616" spans="1:9">
      <c r="A616" s="40" t="str">
        <f>IF(I615="","",IF(I615&lt;=0,"",IF(A615=lookup!$A$1,"",lookup!A585)))</f>
        <v/>
      </c>
      <c r="B616" s="54" t="str">
        <f t="shared" si="37"/>
        <v/>
      </c>
      <c r="C616" s="55" t="str">
        <f t="shared" si="36"/>
        <v/>
      </c>
      <c r="D616" s="42" t="str">
        <f>IF(A616="","",lookup!E585)</f>
        <v/>
      </c>
      <c r="E616" s="59"/>
      <c r="F616" s="42" t="str">
        <f>IF(A616="","",lookup!C585)</f>
        <v/>
      </c>
      <c r="G616" s="42" t="str">
        <f t="shared" si="39"/>
        <v/>
      </c>
      <c r="H616" s="42" t="str">
        <f t="shared" si="38"/>
        <v/>
      </c>
      <c r="I616" s="43" t="str">
        <f>IF(A616="","",IF(lookup!G585&lt;0,0,lookup!G585))</f>
        <v/>
      </c>
    </row>
    <row r="617" spans="1:9">
      <c r="A617" s="40" t="str">
        <f>IF(I616="","",IF(I616&lt;=0,"",IF(A616=lookup!$A$1,"",lookup!A586)))</f>
        <v/>
      </c>
      <c r="B617" s="54" t="str">
        <f t="shared" si="37"/>
        <v/>
      </c>
      <c r="C617" s="55" t="str">
        <f t="shared" si="36"/>
        <v/>
      </c>
      <c r="D617" s="42" t="str">
        <f>IF(A617="","",lookup!E586)</f>
        <v/>
      </c>
      <c r="E617" s="59"/>
      <c r="F617" s="42" t="str">
        <f>IF(A617="","",lookup!C586)</f>
        <v/>
      </c>
      <c r="G617" s="42" t="str">
        <f t="shared" si="39"/>
        <v/>
      </c>
      <c r="H617" s="42" t="str">
        <f t="shared" si="38"/>
        <v/>
      </c>
      <c r="I617" s="43" t="str">
        <f>IF(A617="","",IF(lookup!G586&lt;0,0,lookup!G586))</f>
        <v/>
      </c>
    </row>
    <row r="618" spans="1:9">
      <c r="A618" s="40" t="str">
        <f>IF(I617="","",IF(I617&lt;=0,"",IF(A617=lookup!$A$1,"",lookup!A587)))</f>
        <v/>
      </c>
      <c r="B618" s="54" t="str">
        <f t="shared" si="37"/>
        <v/>
      </c>
      <c r="C618" s="55" t="str">
        <f t="shared" si="36"/>
        <v/>
      </c>
      <c r="D618" s="42" t="str">
        <f>IF(A618="","",lookup!E587)</f>
        <v/>
      </c>
      <c r="E618" s="59"/>
      <c r="F618" s="42" t="str">
        <f>IF(A618="","",lookup!C587)</f>
        <v/>
      </c>
      <c r="G618" s="42" t="str">
        <f t="shared" si="39"/>
        <v/>
      </c>
      <c r="H618" s="42" t="str">
        <f t="shared" si="38"/>
        <v/>
      </c>
      <c r="I618" s="43" t="str">
        <f>IF(A618="","",IF(lookup!G587&lt;0,0,lookup!G587))</f>
        <v/>
      </c>
    </row>
    <row r="619" spans="1:9">
      <c r="A619" s="40" t="str">
        <f>IF(I618="","",IF(I618&lt;=0,"",IF(A618=lookup!$A$1,"",lookup!A588)))</f>
        <v/>
      </c>
      <c r="B619" s="54" t="str">
        <f t="shared" si="37"/>
        <v/>
      </c>
      <c r="C619" s="55" t="str">
        <f t="shared" si="36"/>
        <v/>
      </c>
      <c r="D619" s="42" t="str">
        <f>IF(A619="","",lookup!E588)</f>
        <v/>
      </c>
      <c r="E619" s="59"/>
      <c r="F619" s="42" t="str">
        <f>IF(A619="","",lookup!C588)</f>
        <v/>
      </c>
      <c r="G619" s="42" t="str">
        <f t="shared" si="39"/>
        <v/>
      </c>
      <c r="H619" s="42" t="str">
        <f t="shared" si="38"/>
        <v/>
      </c>
      <c r="I619" s="43" t="str">
        <f>IF(A619="","",IF(lookup!G588&lt;0,0,lookup!G588))</f>
        <v/>
      </c>
    </row>
    <row r="620" spans="1:9">
      <c r="A620" s="40" t="str">
        <f>IF(I619="","",IF(I619&lt;=0,"",IF(A619=lookup!$A$1,"",lookup!A589)))</f>
        <v/>
      </c>
      <c r="B620" s="54" t="str">
        <f t="shared" si="37"/>
        <v/>
      </c>
      <c r="C620" s="55" t="str">
        <f t="shared" si="36"/>
        <v/>
      </c>
      <c r="D620" s="42" t="str">
        <f>IF(A620="","",lookup!E589)</f>
        <v/>
      </c>
      <c r="E620" s="59"/>
      <c r="F620" s="42" t="str">
        <f>IF(A620="","",lookup!C589)</f>
        <v/>
      </c>
      <c r="G620" s="42" t="str">
        <f t="shared" si="39"/>
        <v/>
      </c>
      <c r="H620" s="42" t="str">
        <f t="shared" si="38"/>
        <v/>
      </c>
      <c r="I620" s="43" t="str">
        <f>IF(A620="","",IF(lookup!G589&lt;0,0,lookup!G589))</f>
        <v/>
      </c>
    </row>
    <row r="621" spans="1:9">
      <c r="A621" s="40" t="str">
        <f>IF(I620="","",IF(I620&lt;=0,"",IF(A620=lookup!$A$1,"",lookup!A590)))</f>
        <v/>
      </c>
      <c r="B621" s="54" t="str">
        <f t="shared" si="37"/>
        <v/>
      </c>
      <c r="C621" s="55" t="str">
        <f t="shared" si="36"/>
        <v/>
      </c>
      <c r="D621" s="42" t="str">
        <f>IF(A621="","",lookup!E590)</f>
        <v/>
      </c>
      <c r="E621" s="59"/>
      <c r="F621" s="42" t="str">
        <f>IF(A621="","",lookup!C590)</f>
        <v/>
      </c>
      <c r="G621" s="42" t="str">
        <f t="shared" si="39"/>
        <v/>
      </c>
      <c r="H621" s="42" t="str">
        <f t="shared" si="38"/>
        <v/>
      </c>
      <c r="I621" s="43" t="str">
        <f>IF(A621="","",IF(lookup!G590&lt;0,0,lookup!G590))</f>
        <v/>
      </c>
    </row>
    <row r="622" spans="1:9" ht="13.5" thickBot="1">
      <c r="A622" s="34" t="str">
        <f>IF(I621="","",IF(I621&lt;=0,"",IF(A621=lookup!$A$1,"",lookup!A591)))</f>
        <v/>
      </c>
      <c r="B622" s="56" t="str">
        <f t="shared" si="37"/>
        <v/>
      </c>
      <c r="C622" s="57" t="str">
        <f t="shared" si="36"/>
        <v/>
      </c>
      <c r="D622" s="37" t="str">
        <f>IF(A622="","",lookup!E591)</f>
        <v/>
      </c>
      <c r="E622" s="60"/>
      <c r="F622" s="37" t="str">
        <f>IF(A622="","",lookup!C591)</f>
        <v/>
      </c>
      <c r="G622" s="37" t="str">
        <f t="shared" si="39"/>
        <v/>
      </c>
      <c r="H622" s="37" t="str">
        <f t="shared" si="38"/>
        <v/>
      </c>
      <c r="I622" s="38" t="str">
        <f>IF(A622="","",IF(lookup!G591&lt;0,0,lookup!G591))</f>
        <v/>
      </c>
    </row>
    <row r="623" spans="1:9">
      <c r="A623" s="30" t="str">
        <f>IF(I622="","",IF(I622&lt;=0,"",IF(A622=lookup!$A$1,"",lookup!A592)))</f>
        <v/>
      </c>
      <c r="B623" s="52" t="str">
        <f t="shared" si="37"/>
        <v/>
      </c>
      <c r="C623" s="53" t="str">
        <f t="shared" ref="C623:C634" si="40">IF(A623="","",C622)</f>
        <v/>
      </c>
      <c r="D623" s="32" t="str">
        <f>IF(A623="","",lookup!E592)</f>
        <v/>
      </c>
      <c r="E623" s="58"/>
      <c r="F623" s="32" t="str">
        <f>IF(A623="","",lookup!C592)</f>
        <v/>
      </c>
      <c r="G623" s="32" t="str">
        <f t="shared" si="39"/>
        <v/>
      </c>
      <c r="H623" s="32" t="str">
        <f t="shared" si="38"/>
        <v/>
      </c>
      <c r="I623" s="33" t="str">
        <f>IF(A623="","",IF(lookup!G592&lt;0,0,lookup!G592))</f>
        <v/>
      </c>
    </row>
    <row r="624" spans="1:9">
      <c r="A624" s="40" t="str">
        <f>IF(I623="","",IF(I623&lt;=0,"",IF(A623=lookup!$A$1,"",lookup!A593)))</f>
        <v/>
      </c>
      <c r="B624" s="54" t="str">
        <f t="shared" si="37"/>
        <v/>
      </c>
      <c r="C624" s="55" t="str">
        <f t="shared" si="40"/>
        <v/>
      </c>
      <c r="D624" s="42" t="str">
        <f>IF(A624="","",lookup!E593)</f>
        <v/>
      </c>
      <c r="E624" s="59"/>
      <c r="F624" s="42" t="str">
        <f>IF(A624="","",lookup!C593)</f>
        <v/>
      </c>
      <c r="G624" s="42" t="str">
        <f t="shared" si="39"/>
        <v/>
      </c>
      <c r="H624" s="42" t="str">
        <f t="shared" si="38"/>
        <v/>
      </c>
      <c r="I624" s="43" t="str">
        <f>IF(A624="","",IF(lookup!G593&lt;0,0,lookup!G593))</f>
        <v/>
      </c>
    </row>
    <row r="625" spans="1:9">
      <c r="A625" s="40" t="str">
        <f>IF(I624="","",IF(I624&lt;=0,"",IF(A624=lookup!$A$1,"",lookup!A594)))</f>
        <v/>
      </c>
      <c r="B625" s="54" t="str">
        <f t="shared" si="37"/>
        <v/>
      </c>
      <c r="C625" s="55" t="str">
        <f t="shared" si="40"/>
        <v/>
      </c>
      <c r="D625" s="42" t="str">
        <f>IF(A625="","",lookup!E594)</f>
        <v/>
      </c>
      <c r="E625" s="59"/>
      <c r="F625" s="42" t="str">
        <f>IF(A625="","",lookup!C594)</f>
        <v/>
      </c>
      <c r="G625" s="42" t="str">
        <f t="shared" si="39"/>
        <v/>
      </c>
      <c r="H625" s="42" t="str">
        <f t="shared" si="38"/>
        <v/>
      </c>
      <c r="I625" s="43" t="str">
        <f>IF(A625="","",IF(lookup!G594&lt;0,0,lookup!G594))</f>
        <v/>
      </c>
    </row>
    <row r="626" spans="1:9">
      <c r="A626" s="40" t="str">
        <f>IF(I625="","",IF(I625&lt;=0,"",IF(A625=lookup!$A$1,"",lookup!A595)))</f>
        <v/>
      </c>
      <c r="B626" s="54" t="str">
        <f t="shared" si="37"/>
        <v/>
      </c>
      <c r="C626" s="55" t="str">
        <f t="shared" si="40"/>
        <v/>
      </c>
      <c r="D626" s="42" t="str">
        <f>IF(A626="","",lookup!E595)</f>
        <v/>
      </c>
      <c r="E626" s="59"/>
      <c r="F626" s="42" t="str">
        <f>IF(A626="","",lookup!C595)</f>
        <v/>
      </c>
      <c r="G626" s="42" t="str">
        <f t="shared" si="39"/>
        <v/>
      </c>
      <c r="H626" s="42" t="str">
        <f t="shared" si="38"/>
        <v/>
      </c>
      <c r="I626" s="43" t="str">
        <f>IF(A626="","",IF(lookup!G595&lt;0,0,lookup!G595))</f>
        <v/>
      </c>
    </row>
    <row r="627" spans="1:9">
      <c r="A627" s="40" t="str">
        <f>IF(I626="","",IF(I626&lt;=0,"",IF(A626=lookup!$A$1,"",lookup!A596)))</f>
        <v/>
      </c>
      <c r="B627" s="54" t="str">
        <f t="shared" si="37"/>
        <v/>
      </c>
      <c r="C627" s="55" t="str">
        <f t="shared" si="40"/>
        <v/>
      </c>
      <c r="D627" s="42" t="str">
        <f>IF(A627="","",lookup!E596)</f>
        <v/>
      </c>
      <c r="E627" s="59"/>
      <c r="F627" s="42" t="str">
        <f>IF(A627="","",lookup!C596)</f>
        <v/>
      </c>
      <c r="G627" s="42" t="str">
        <f t="shared" si="39"/>
        <v/>
      </c>
      <c r="H627" s="42" t="str">
        <f t="shared" si="38"/>
        <v/>
      </c>
      <c r="I627" s="43" t="str">
        <f>IF(A627="","",IF(lookup!G596&lt;0,0,lookup!G596))</f>
        <v/>
      </c>
    </row>
    <row r="628" spans="1:9">
      <c r="A628" s="40" t="str">
        <f>IF(I627="","",IF(I627&lt;=0,"",IF(A627=lookup!$A$1,"",lookup!A597)))</f>
        <v/>
      </c>
      <c r="B628" s="54" t="str">
        <f t="shared" si="37"/>
        <v/>
      </c>
      <c r="C628" s="55" t="str">
        <f t="shared" si="40"/>
        <v/>
      </c>
      <c r="D628" s="42" t="str">
        <f>IF(A628="","",lookup!E597)</f>
        <v/>
      </c>
      <c r="E628" s="59"/>
      <c r="F628" s="42" t="str">
        <f>IF(A628="","",lookup!C597)</f>
        <v/>
      </c>
      <c r="G628" s="42" t="str">
        <f t="shared" si="39"/>
        <v/>
      </c>
      <c r="H628" s="42" t="str">
        <f t="shared" si="38"/>
        <v/>
      </c>
      <c r="I628" s="43" t="str">
        <f>IF(A628="","",IF(lookup!G597&lt;0,0,lookup!G597))</f>
        <v/>
      </c>
    </row>
    <row r="629" spans="1:9">
      <c r="A629" s="40" t="str">
        <f>IF(I628="","",IF(I628&lt;=0,"",IF(A628=lookup!$A$1,"",lookup!A598)))</f>
        <v/>
      </c>
      <c r="B629" s="54" t="str">
        <f t="shared" si="37"/>
        <v/>
      </c>
      <c r="C629" s="55" t="str">
        <f t="shared" si="40"/>
        <v/>
      </c>
      <c r="D629" s="42" t="str">
        <f>IF(A629="","",lookup!E598)</f>
        <v/>
      </c>
      <c r="E629" s="59"/>
      <c r="F629" s="42" t="str">
        <f>IF(A629="","",lookup!C598)</f>
        <v/>
      </c>
      <c r="G629" s="42" t="str">
        <f t="shared" si="39"/>
        <v/>
      </c>
      <c r="H629" s="42" t="str">
        <f t="shared" si="38"/>
        <v/>
      </c>
      <c r="I629" s="43" t="str">
        <f>IF(A629="","",IF(lookup!G598&lt;0,0,lookup!G598))</f>
        <v/>
      </c>
    </row>
    <row r="630" spans="1:9">
      <c r="A630" s="40" t="str">
        <f>IF(I629="","",IF(I629&lt;=0,"",IF(A629=lookup!$A$1,"",lookup!A599)))</f>
        <v/>
      </c>
      <c r="B630" s="54" t="str">
        <f t="shared" si="37"/>
        <v/>
      </c>
      <c r="C630" s="55" t="str">
        <f t="shared" si="40"/>
        <v/>
      </c>
      <c r="D630" s="42" t="str">
        <f>IF(A630="","",lookup!E599)</f>
        <v/>
      </c>
      <c r="E630" s="59"/>
      <c r="F630" s="42" t="str">
        <f>IF(A630="","",lookup!C599)</f>
        <v/>
      </c>
      <c r="G630" s="42" t="str">
        <f t="shared" si="39"/>
        <v/>
      </c>
      <c r="H630" s="42" t="str">
        <f t="shared" si="38"/>
        <v/>
      </c>
      <c r="I630" s="43" t="str">
        <f>IF(A630="","",IF(lookup!G599&lt;0,0,lookup!G599))</f>
        <v/>
      </c>
    </row>
    <row r="631" spans="1:9">
      <c r="A631" s="40" t="str">
        <f>IF(I630="","",IF(I630&lt;=0,"",IF(A630=lookup!$A$1,"",lookup!A600)))</f>
        <v/>
      </c>
      <c r="B631" s="54" t="str">
        <f t="shared" si="37"/>
        <v/>
      </c>
      <c r="C631" s="55" t="str">
        <f t="shared" si="40"/>
        <v/>
      </c>
      <c r="D631" s="42" t="str">
        <f>IF(A631="","",lookup!E600)</f>
        <v/>
      </c>
      <c r="E631" s="59"/>
      <c r="F631" s="42" t="str">
        <f>IF(A631="","",lookup!C600)</f>
        <v/>
      </c>
      <c r="G631" s="42" t="str">
        <f t="shared" si="39"/>
        <v/>
      </c>
      <c r="H631" s="42" t="str">
        <f t="shared" si="38"/>
        <v/>
      </c>
      <c r="I631" s="43" t="str">
        <f>IF(A631="","",IF(lookup!G600&lt;0,0,lookup!G600))</f>
        <v/>
      </c>
    </row>
    <row r="632" spans="1:9">
      <c r="A632" s="40" t="str">
        <f>IF(I631="","",IF(I631&lt;=0,"",IF(A631=lookup!$A$1,"",lookup!A601)))</f>
        <v/>
      </c>
      <c r="B632" s="54" t="str">
        <f t="shared" si="37"/>
        <v/>
      </c>
      <c r="C632" s="55" t="str">
        <f t="shared" si="40"/>
        <v/>
      </c>
      <c r="D632" s="42" t="str">
        <f>IF(A632="","",lookup!E601)</f>
        <v/>
      </c>
      <c r="E632" s="59"/>
      <c r="F632" s="42" t="str">
        <f>IF(A632="","",lookup!C601)</f>
        <v/>
      </c>
      <c r="G632" s="42" t="str">
        <f t="shared" si="39"/>
        <v/>
      </c>
      <c r="H632" s="42" t="str">
        <f t="shared" si="38"/>
        <v/>
      </c>
      <c r="I632" s="43" t="str">
        <f>IF(A632="","",IF(lookup!G601&lt;0,0,lookup!G601))</f>
        <v/>
      </c>
    </row>
    <row r="633" spans="1:9">
      <c r="A633" s="40" t="str">
        <f>IF(I632="","",IF(I632&lt;=0,"",IF(A632=lookup!$A$1,"",lookup!A602)))</f>
        <v/>
      </c>
      <c r="B633" s="54" t="str">
        <f t="shared" si="37"/>
        <v/>
      </c>
      <c r="C633" s="55" t="str">
        <f t="shared" si="40"/>
        <v/>
      </c>
      <c r="D633" s="42" t="str">
        <f>IF(A633="","",lookup!E602)</f>
        <v/>
      </c>
      <c r="E633" s="59"/>
      <c r="F633" s="42" t="str">
        <f>IF(A633="","",lookup!C602)</f>
        <v/>
      </c>
      <c r="G633" s="42" t="str">
        <f t="shared" si="39"/>
        <v/>
      </c>
      <c r="H633" s="42" t="str">
        <f t="shared" si="38"/>
        <v/>
      </c>
      <c r="I633" s="43" t="str">
        <f>IF(A633="","",IF(lookup!G602&lt;0,0,lookup!G602))</f>
        <v/>
      </c>
    </row>
    <row r="634" spans="1:9" ht="13.5" thickBot="1">
      <c r="A634" s="34" t="str">
        <f>IF(I633="","",IF(I633&lt;=0,"",IF(A633=lookup!$A$1,"",lookup!A603)))</f>
        <v/>
      </c>
      <c r="B634" s="56" t="str">
        <f t="shared" si="37"/>
        <v/>
      </c>
      <c r="C634" s="57" t="str">
        <f t="shared" si="40"/>
        <v/>
      </c>
      <c r="D634" s="37" t="str">
        <f>IF(A634="","",lookup!E603)</f>
        <v/>
      </c>
      <c r="E634" s="60"/>
      <c r="F634" s="37" t="str">
        <f>IF(A634="","",lookup!C603)</f>
        <v/>
      </c>
      <c r="G634" s="37" t="str">
        <f t="shared" si="39"/>
        <v/>
      </c>
      <c r="H634" s="37" t="str">
        <f t="shared" si="38"/>
        <v/>
      </c>
      <c r="I634" s="38" t="str">
        <f>IF(A634="","",IF(lookup!G603&lt;0,0,lookup!G603))</f>
        <v/>
      </c>
    </row>
  </sheetData>
  <sheetProtection algorithmName="SHA-512" hashValue="QwvVcfV6nLNzNUpTa0ykcxYpYdg+ucOAUCKPtlf9akFPGN13pKToI+yt0tsE5iaoZ04JHktRz1h9VLsgfn6JBQ==" saltValue="Z273u+20Pt7mNDDWN614eQ==" spinCount="100000" sheet="1" objects="1" scenarios="1"/>
  <protectedRanges>
    <protectedRange sqref="C3" name="Range1_1_1"/>
    <protectedRange sqref="C4" name="Range1_2"/>
  </protectedRanges>
  <mergeCells count="5">
    <mergeCell ref="A3:B3"/>
    <mergeCell ref="A4:B4"/>
    <mergeCell ref="A5:B5"/>
    <mergeCell ref="A6:B6"/>
    <mergeCell ref="A7:B7"/>
  </mergeCells>
  <dataValidations count="1">
    <dataValidation allowBlank="1" showInputMessage="1" showErrorMessage="1" error="Please key in numbers only!" sqref="C3:C6" xr:uid="{42EA1146-3EA2-498F-BD07-4F561E325258}"/>
  </dataValidations>
  <pageMargins left="0.78749999999999998" right="0.78749999999999998" top="1.0249999999999999" bottom="1.0249999999999999" header="0.78749999999999998" footer="0.78749999999999998"/>
  <pageSetup orientation="portrait" horizontalDpi="300" verticalDpi="300" r:id="rId1"/>
  <headerFooter alignWithMargins="0">
    <oddHeader>&amp;C&amp;A</oddHeader>
    <oddFooter>&amp;CPage &amp;P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AD6AC-BFC8-4390-AF64-F542381741D2}">
  <sheetPr codeName="ARM"/>
  <dimension ref="A1:L634"/>
  <sheetViews>
    <sheetView zoomScaleNormal="100" workbookViewId="0">
      <selection activeCell="E5" sqref="E5"/>
    </sheetView>
  </sheetViews>
  <sheetFormatPr defaultColWidth="11.5703125" defaultRowHeight="12.75"/>
  <cols>
    <col min="1" max="4" width="15.42578125" style="24" customWidth="1"/>
    <col min="5" max="7" width="15.42578125" style="16" customWidth="1"/>
    <col min="8" max="12" width="15.42578125" style="23" customWidth="1"/>
    <col min="13" max="16384" width="11.5703125" style="24"/>
  </cols>
  <sheetData>
    <row r="1" spans="1:9">
      <c r="A1" s="20" t="s">
        <v>23</v>
      </c>
      <c r="B1" s="21"/>
      <c r="C1" s="21"/>
      <c r="D1" s="22"/>
      <c r="E1" s="76"/>
      <c r="F1" s="77"/>
      <c r="G1" s="77"/>
      <c r="H1" s="78"/>
      <c r="I1" s="78"/>
    </row>
    <row r="2" spans="1:9">
      <c r="A2" s="20"/>
      <c r="B2" s="21"/>
      <c r="C2" s="21"/>
      <c r="D2" s="25"/>
      <c r="E2" s="77"/>
      <c r="F2" s="77"/>
      <c r="G2" s="77"/>
      <c r="H2" s="78"/>
      <c r="I2" s="78"/>
    </row>
    <row r="3" spans="1:9">
      <c r="A3" s="109" t="s">
        <v>4</v>
      </c>
      <c r="B3" s="109"/>
      <c r="C3" s="12">
        <v>5</v>
      </c>
      <c r="D3" s="7"/>
    </row>
    <row r="4" spans="1:9">
      <c r="A4" s="108" t="s">
        <v>5</v>
      </c>
      <c r="B4" s="108"/>
      <c r="C4" s="13">
        <v>50000</v>
      </c>
      <c r="D4" s="7"/>
    </row>
    <row r="5" spans="1:9">
      <c r="A5" s="108" t="s">
        <v>24</v>
      </c>
      <c r="B5" s="108"/>
      <c r="C5" s="61">
        <v>10</v>
      </c>
      <c r="D5" s="7"/>
    </row>
    <row r="6" spans="1:9">
      <c r="A6" s="111" t="s">
        <v>48</v>
      </c>
      <c r="B6" s="111"/>
      <c r="C6" s="62">
        <v>39845</v>
      </c>
      <c r="D6" s="7"/>
    </row>
    <row r="7" spans="1:9">
      <c r="A7" s="108" t="s">
        <v>22</v>
      </c>
      <c r="B7" s="108"/>
      <c r="C7" s="9">
        <f>C4*(C3/12/100)/(1-(1+(C3/12/100))^(-lookup!I1))</f>
        <v>530.32757619537472</v>
      </c>
      <c r="D7" s="7"/>
    </row>
    <row r="8" spans="1:9">
      <c r="A8" s="7"/>
      <c r="C8" s="7"/>
      <c r="D8" s="7"/>
    </row>
    <row r="9" spans="1:9">
      <c r="A9" s="112" t="s">
        <v>14</v>
      </c>
      <c r="B9" s="112"/>
      <c r="C9" s="8">
        <v>1</v>
      </c>
      <c r="D9" s="14" t="s">
        <v>18</v>
      </c>
    </row>
    <row r="10" spans="1:9">
      <c r="A10" s="112" t="s">
        <v>15</v>
      </c>
      <c r="B10" s="112"/>
      <c r="C10" s="8">
        <v>12</v>
      </c>
      <c r="D10" s="14"/>
    </row>
    <row r="11" spans="1:9">
      <c r="A11" s="113" t="s">
        <v>16</v>
      </c>
      <c r="B11" s="113"/>
      <c r="C11" s="12">
        <v>0.25</v>
      </c>
      <c r="D11" s="14"/>
    </row>
    <row r="12" spans="1:9">
      <c r="A12" s="113" t="s">
        <v>17</v>
      </c>
      <c r="B12" s="113"/>
      <c r="C12" s="12">
        <v>6</v>
      </c>
      <c r="D12" s="15"/>
    </row>
    <row r="13" spans="1:9">
      <c r="A13" s="27"/>
      <c r="B13" s="27"/>
      <c r="C13" s="27"/>
      <c r="D13" s="28"/>
    </row>
    <row r="14" spans="1:9">
      <c r="A14" s="27"/>
      <c r="B14" s="27"/>
      <c r="C14" s="27"/>
      <c r="D14" s="28"/>
    </row>
    <row r="15" spans="1:9">
      <c r="A15" s="27"/>
      <c r="B15" s="27"/>
      <c r="C15" s="27"/>
      <c r="D15" s="28"/>
    </row>
    <row r="16" spans="1:9">
      <c r="A16" s="27"/>
      <c r="B16" s="27"/>
      <c r="C16" s="27"/>
      <c r="D16" s="28"/>
    </row>
    <row r="17" spans="1:4">
      <c r="A17" s="27"/>
      <c r="B17" s="27"/>
      <c r="C17" s="27"/>
      <c r="D17" s="28"/>
    </row>
    <row r="18" spans="1:4">
      <c r="A18" s="27"/>
      <c r="B18" s="27"/>
      <c r="C18" s="27"/>
      <c r="D18" s="28"/>
    </row>
    <row r="19" spans="1:4">
      <c r="A19" s="27"/>
      <c r="B19" s="27"/>
      <c r="C19" s="27"/>
      <c r="D19" s="28"/>
    </row>
    <row r="20" spans="1:4">
      <c r="A20" s="29"/>
      <c r="B20" s="27"/>
      <c r="C20" s="27"/>
      <c r="D20" s="28"/>
    </row>
    <row r="21" spans="1:4">
      <c r="A21" s="29"/>
      <c r="B21" s="27"/>
      <c r="C21" s="27"/>
      <c r="D21" s="28"/>
    </row>
    <row r="22" spans="1:4">
      <c r="A22" s="29"/>
      <c r="B22" s="27"/>
      <c r="C22" s="27"/>
      <c r="D22" s="28"/>
    </row>
    <row r="23" spans="1:4">
      <c r="A23" s="29"/>
      <c r="B23" s="27"/>
      <c r="C23" s="27"/>
      <c r="D23" s="28"/>
    </row>
    <row r="24" spans="1:4">
      <c r="A24" s="29"/>
      <c r="B24" s="27"/>
      <c r="C24" s="27"/>
      <c r="D24" s="28"/>
    </row>
    <row r="25" spans="1:4">
      <c r="A25" s="29"/>
      <c r="B25" s="27"/>
      <c r="C25" s="27"/>
      <c r="D25" s="28"/>
    </row>
    <row r="26" spans="1:4">
      <c r="A26" s="29"/>
      <c r="B26" s="27"/>
      <c r="C26" s="27"/>
      <c r="D26" s="28"/>
    </row>
    <row r="27" spans="1:4">
      <c r="A27" s="29"/>
      <c r="B27" s="27"/>
      <c r="C27" s="27"/>
      <c r="D27" s="28"/>
    </row>
    <row r="28" spans="1:4">
      <c r="A28" s="29"/>
      <c r="B28" s="27"/>
      <c r="C28" s="27"/>
      <c r="D28" s="28"/>
    </row>
    <row r="29" spans="1:4">
      <c r="A29" s="29"/>
      <c r="B29" s="27"/>
      <c r="C29" s="27"/>
      <c r="D29" s="28"/>
    </row>
    <row r="30" spans="1:4">
      <c r="A30" s="29"/>
      <c r="B30" s="27"/>
      <c r="C30" s="27"/>
      <c r="D30" s="28"/>
    </row>
    <row r="31" spans="1:4">
      <c r="A31" s="29"/>
      <c r="B31" s="27"/>
      <c r="C31" s="27"/>
      <c r="D31" s="28"/>
    </row>
    <row r="32" spans="1:4" ht="13.5" thickBot="1">
      <c r="A32" s="29"/>
      <c r="B32" s="27"/>
      <c r="C32" s="27"/>
      <c r="D32" s="28"/>
    </row>
    <row r="33" spans="1:9">
      <c r="A33" s="30" t="s">
        <v>0</v>
      </c>
      <c r="B33" s="31" t="s">
        <v>8</v>
      </c>
      <c r="C33" s="31" t="s">
        <v>13</v>
      </c>
      <c r="D33" s="32" t="s">
        <v>6</v>
      </c>
      <c r="E33" s="32" t="s">
        <v>7</v>
      </c>
      <c r="F33" s="32" t="s">
        <v>1</v>
      </c>
      <c r="G33" s="32" t="s">
        <v>21</v>
      </c>
      <c r="H33" s="32" t="s">
        <v>2</v>
      </c>
      <c r="I33" s="33" t="s">
        <v>3</v>
      </c>
    </row>
    <row r="34" spans="1:9" ht="13.5" thickBot="1">
      <c r="A34" s="34"/>
      <c r="B34" s="35"/>
      <c r="C34" s="36">
        <f>C3</f>
        <v>5</v>
      </c>
      <c r="D34" s="37"/>
      <c r="E34" s="37"/>
      <c r="F34" s="37"/>
      <c r="G34" s="37"/>
      <c r="H34" s="37"/>
      <c r="I34" s="38">
        <f>C4</f>
        <v>50000</v>
      </c>
    </row>
    <row r="35" spans="1:9">
      <c r="A35" s="30">
        <f>IF(I34="","",IF(I34&lt;=0,"",IF(A34=lookup!$I$1,"",lookup!I4)))</f>
        <v>1</v>
      </c>
      <c r="B35" s="39">
        <f t="shared" ref="B35:B98" si="0">IF(A35="","",DATE(YEAR($C$6),MONTH($C$6)+(A35-1),DAY($C$6)))</f>
        <v>39845</v>
      </c>
      <c r="C35" s="63">
        <f t="shared" ref="C35:C98" si="1">IF(A35="","",IF(A35&lt;=$C$9*12,IF(C34&lt;&gt;$C$3,C34,$C$3),MIN($C$12,IF(MOD((A35-$C$9*12)-1,$C$10)=0,C34+$C$11,C34))))</f>
        <v>5</v>
      </c>
      <c r="D35" s="32">
        <f>IF(A35="","",lookup!M4)</f>
        <v>530.33000000000004</v>
      </c>
      <c r="E35" s="58"/>
      <c r="F35" s="32">
        <f>lookup!K$4</f>
        <v>208.33</v>
      </c>
      <c r="G35" s="32">
        <f>F35</f>
        <v>208.33</v>
      </c>
      <c r="H35" s="32">
        <f t="shared" ref="H35:H98" si="2">IF(A35="","",IF(ISBLANK(E35),D35-F35,E35-F35))</f>
        <v>322</v>
      </c>
      <c r="I35" s="33">
        <f>lookup!O4</f>
        <v>49678</v>
      </c>
    </row>
    <row r="36" spans="1:9">
      <c r="A36" s="40">
        <f>IF(I35="","",IF(I35&lt;=0,"",IF(A35=lookup!$I$1,"",lookup!I5)))</f>
        <v>2</v>
      </c>
      <c r="B36" s="41">
        <f t="shared" si="0"/>
        <v>39873</v>
      </c>
      <c r="C36" s="64">
        <f t="shared" si="1"/>
        <v>5</v>
      </c>
      <c r="D36" s="42">
        <f>IF(A36="","",lookup!M5)</f>
        <v>530.33000000000004</v>
      </c>
      <c r="E36" s="59"/>
      <c r="F36" s="42">
        <f>IF(A36="","",lookup!K5)</f>
        <v>206.99</v>
      </c>
      <c r="G36" s="42">
        <f t="shared" ref="G36:G99" si="3">IF(A36="","",G35+F36)</f>
        <v>415.32000000000005</v>
      </c>
      <c r="H36" s="42">
        <f t="shared" si="2"/>
        <v>323.34000000000003</v>
      </c>
      <c r="I36" s="43">
        <f>IF(A36="","",IF(lookup!O5&lt;0,0,lookup!O5))</f>
        <v>49354.66</v>
      </c>
    </row>
    <row r="37" spans="1:9">
      <c r="A37" s="40">
        <f>IF(I36="","",IF(I36&lt;=0,"",IF(A36=lookup!$I$1,"",lookup!I6)))</f>
        <v>3</v>
      </c>
      <c r="B37" s="41">
        <f t="shared" si="0"/>
        <v>39904</v>
      </c>
      <c r="C37" s="64">
        <f t="shared" si="1"/>
        <v>5</v>
      </c>
      <c r="D37" s="42">
        <f>IF(A37="","",lookup!M6)</f>
        <v>530.33000000000004</v>
      </c>
      <c r="E37" s="59"/>
      <c r="F37" s="42">
        <f>IF(A37="","",lookup!K6)</f>
        <v>205.64</v>
      </c>
      <c r="G37" s="42">
        <f t="shared" si="3"/>
        <v>620.96</v>
      </c>
      <c r="H37" s="42">
        <f t="shared" si="2"/>
        <v>324.69000000000005</v>
      </c>
      <c r="I37" s="43">
        <f>IF(A37="","",IF(lookup!O6&lt;0,0,lookup!O6))</f>
        <v>49029.97</v>
      </c>
    </row>
    <row r="38" spans="1:9">
      <c r="A38" s="40">
        <f>IF(I37="","",IF(I37&lt;=0,"",IF(A37=lookup!$I$1,"",lookup!I7)))</f>
        <v>4</v>
      </c>
      <c r="B38" s="41">
        <f t="shared" si="0"/>
        <v>39934</v>
      </c>
      <c r="C38" s="64">
        <f t="shared" si="1"/>
        <v>5</v>
      </c>
      <c r="D38" s="42">
        <f>IF(A38="","",lookup!M7)</f>
        <v>530.33000000000004</v>
      </c>
      <c r="E38" s="59"/>
      <c r="F38" s="42">
        <f>IF(A38="","",lookup!K7)</f>
        <v>204.29</v>
      </c>
      <c r="G38" s="42">
        <f t="shared" si="3"/>
        <v>825.25</v>
      </c>
      <c r="H38" s="42">
        <f t="shared" si="2"/>
        <v>326.04000000000008</v>
      </c>
      <c r="I38" s="43">
        <f>IF(A38="","",IF(lookup!O7&lt;0,0,lookup!O7))</f>
        <v>48703.93</v>
      </c>
    </row>
    <row r="39" spans="1:9">
      <c r="A39" s="40">
        <f>IF(I38="","",IF(I38&lt;=0,"",IF(A38=lookup!$I$1,"",lookup!I8)))</f>
        <v>5</v>
      </c>
      <c r="B39" s="41">
        <f t="shared" si="0"/>
        <v>39965</v>
      </c>
      <c r="C39" s="64">
        <f t="shared" si="1"/>
        <v>5</v>
      </c>
      <c r="D39" s="42">
        <f>IF(A39="","",lookup!M8)</f>
        <v>530.33000000000004</v>
      </c>
      <c r="E39" s="59"/>
      <c r="F39" s="42">
        <f>IF(A39="","",lookup!K8)</f>
        <v>202.93</v>
      </c>
      <c r="G39" s="42">
        <f t="shared" si="3"/>
        <v>1028.18</v>
      </c>
      <c r="H39" s="42">
        <f t="shared" si="2"/>
        <v>327.40000000000003</v>
      </c>
      <c r="I39" s="43">
        <f>IF(A39="","",IF(lookup!O8&lt;0,0,lookup!O8))</f>
        <v>48376.53</v>
      </c>
    </row>
    <row r="40" spans="1:9">
      <c r="A40" s="40">
        <f>IF(I39="","",IF(I39&lt;=0,"",IF(A39=lookup!$I$1,"",lookup!I9)))</f>
        <v>6</v>
      </c>
      <c r="B40" s="41">
        <f t="shared" si="0"/>
        <v>39995</v>
      </c>
      <c r="C40" s="64">
        <f t="shared" si="1"/>
        <v>5</v>
      </c>
      <c r="D40" s="42">
        <f>IF(A40="","",lookup!M9)</f>
        <v>530.33000000000004</v>
      </c>
      <c r="E40" s="59"/>
      <c r="F40" s="42">
        <f>IF(A40="","",lookup!K9)</f>
        <v>201.57</v>
      </c>
      <c r="G40" s="42">
        <f t="shared" si="3"/>
        <v>1229.75</v>
      </c>
      <c r="H40" s="42">
        <f t="shared" si="2"/>
        <v>328.76000000000005</v>
      </c>
      <c r="I40" s="43">
        <f>IF(A40="","",IF(lookup!O9&lt;0,0,lookup!O9))</f>
        <v>48047.77</v>
      </c>
    </row>
    <row r="41" spans="1:9">
      <c r="A41" s="40">
        <f>IF(I40="","",IF(I40&lt;=0,"",IF(A40=lookup!$I$1,"",lookup!I10)))</f>
        <v>7</v>
      </c>
      <c r="B41" s="41">
        <f t="shared" si="0"/>
        <v>40026</v>
      </c>
      <c r="C41" s="64">
        <f t="shared" si="1"/>
        <v>5</v>
      </c>
      <c r="D41" s="42">
        <f>IF(A41="","",lookup!M10)</f>
        <v>530.33000000000004</v>
      </c>
      <c r="E41" s="59"/>
      <c r="F41" s="42">
        <f>IF(A41="","",lookup!K10)</f>
        <v>200.2</v>
      </c>
      <c r="G41" s="42">
        <f t="shared" si="3"/>
        <v>1429.95</v>
      </c>
      <c r="H41" s="42">
        <f t="shared" si="2"/>
        <v>330.13000000000005</v>
      </c>
      <c r="I41" s="43">
        <f>IF(A41="","",IF(lookup!O10&lt;0,0,lookup!O10))</f>
        <v>47717.64</v>
      </c>
    </row>
    <row r="42" spans="1:9">
      <c r="A42" s="40">
        <f>IF(I41="","",IF(I41&lt;=0,"",IF(A41=lookup!$I$1,"",lookup!I11)))</f>
        <v>8</v>
      </c>
      <c r="B42" s="41">
        <f t="shared" si="0"/>
        <v>40057</v>
      </c>
      <c r="C42" s="64">
        <f t="shared" si="1"/>
        <v>5</v>
      </c>
      <c r="D42" s="42">
        <f>IF(A42="","",lookup!M11)</f>
        <v>530.33000000000004</v>
      </c>
      <c r="E42" s="59"/>
      <c r="F42" s="42">
        <f>IF(A42="","",lookup!K11)</f>
        <v>198.82</v>
      </c>
      <c r="G42" s="42">
        <f t="shared" si="3"/>
        <v>1628.77</v>
      </c>
      <c r="H42" s="42">
        <f t="shared" si="2"/>
        <v>331.51000000000005</v>
      </c>
      <c r="I42" s="43">
        <f>IF(A42="","",IF(lookup!O11&lt;0,0,lookup!O11))</f>
        <v>47386.13</v>
      </c>
    </row>
    <row r="43" spans="1:9">
      <c r="A43" s="40">
        <f>IF(I42="","",IF(I42&lt;=0,"",IF(A42=lookup!$I$1,"",lookup!I12)))</f>
        <v>9</v>
      </c>
      <c r="B43" s="41">
        <f t="shared" si="0"/>
        <v>40087</v>
      </c>
      <c r="C43" s="64">
        <f t="shared" si="1"/>
        <v>5</v>
      </c>
      <c r="D43" s="42">
        <f>IF(A43="","",lookup!M12)</f>
        <v>530.33000000000004</v>
      </c>
      <c r="E43" s="59"/>
      <c r="F43" s="42">
        <f>IF(A43="","",lookup!K12)</f>
        <v>197.44</v>
      </c>
      <c r="G43" s="42">
        <f t="shared" si="3"/>
        <v>1826.21</v>
      </c>
      <c r="H43" s="42">
        <f t="shared" si="2"/>
        <v>332.89000000000004</v>
      </c>
      <c r="I43" s="43">
        <f>IF(A43="","",IF(lookup!O12&lt;0,0,lookup!O12))</f>
        <v>47053.24</v>
      </c>
    </row>
    <row r="44" spans="1:9">
      <c r="A44" s="40">
        <f>IF(I43="","",IF(I43&lt;=0,"",IF(A43=lookup!$I$1,"",lookup!I13)))</f>
        <v>10</v>
      </c>
      <c r="B44" s="41">
        <f t="shared" si="0"/>
        <v>40118</v>
      </c>
      <c r="C44" s="64">
        <f t="shared" si="1"/>
        <v>5</v>
      </c>
      <c r="D44" s="42">
        <f>IF(A44="","",lookup!M13)</f>
        <v>530.33000000000004</v>
      </c>
      <c r="E44" s="59"/>
      <c r="F44" s="42">
        <f>IF(A44="","",lookup!K13)</f>
        <v>196.06</v>
      </c>
      <c r="G44" s="42">
        <f t="shared" si="3"/>
        <v>2022.27</v>
      </c>
      <c r="H44" s="42">
        <f t="shared" si="2"/>
        <v>334.27000000000004</v>
      </c>
      <c r="I44" s="43">
        <f>IF(A44="","",IF(lookup!O13&lt;0,0,lookup!O13))</f>
        <v>46718.97</v>
      </c>
    </row>
    <row r="45" spans="1:9">
      <c r="A45" s="40">
        <f>IF(I44="","",IF(I44&lt;=0,"",IF(A44=lookup!$I$1,"",lookup!I14)))</f>
        <v>11</v>
      </c>
      <c r="B45" s="41">
        <f t="shared" si="0"/>
        <v>40148</v>
      </c>
      <c r="C45" s="64">
        <f t="shared" si="1"/>
        <v>5</v>
      </c>
      <c r="D45" s="42">
        <f>IF(A45="","",lookup!M14)</f>
        <v>530.33000000000004</v>
      </c>
      <c r="E45" s="59"/>
      <c r="F45" s="42">
        <f>IF(A45="","",lookup!K14)</f>
        <v>194.66</v>
      </c>
      <c r="G45" s="42">
        <f t="shared" si="3"/>
        <v>2216.9299999999998</v>
      </c>
      <c r="H45" s="42">
        <f t="shared" si="2"/>
        <v>335.67000000000007</v>
      </c>
      <c r="I45" s="43">
        <f>IF(A45="","",IF(lookup!O14&lt;0,0,lookup!O14))</f>
        <v>46383.3</v>
      </c>
    </row>
    <row r="46" spans="1:9" ht="13.5" thickBot="1">
      <c r="A46" s="34">
        <f>IF(I45="","",IF(I45&lt;=0,"",IF(A45=lookup!$I$1,"",lookup!I15)))</f>
        <v>12</v>
      </c>
      <c r="B46" s="44">
        <f t="shared" si="0"/>
        <v>40179</v>
      </c>
      <c r="C46" s="65">
        <f t="shared" si="1"/>
        <v>5</v>
      </c>
      <c r="D46" s="37">
        <f>IF(A46="","",lookup!M15)</f>
        <v>530.33000000000004</v>
      </c>
      <c r="E46" s="60"/>
      <c r="F46" s="37">
        <f>IF(A46="","",lookup!K15)</f>
        <v>193.26</v>
      </c>
      <c r="G46" s="37">
        <f t="shared" si="3"/>
        <v>2410.1899999999996</v>
      </c>
      <c r="H46" s="37">
        <f t="shared" si="2"/>
        <v>337.07000000000005</v>
      </c>
      <c r="I46" s="38">
        <f>IF(A46="","",IF(lookup!O15&lt;0,0,lookup!O15))</f>
        <v>46046.23</v>
      </c>
    </row>
    <row r="47" spans="1:9">
      <c r="A47" s="30">
        <f>IF(I46="","",IF(I46&lt;=0,"",IF(A46=lookup!$I$1,"",lookup!I16)))</f>
        <v>13</v>
      </c>
      <c r="B47" s="39">
        <f t="shared" si="0"/>
        <v>40210</v>
      </c>
      <c r="C47" s="63">
        <f t="shared" si="1"/>
        <v>5.25</v>
      </c>
      <c r="D47" s="32">
        <f>IF(A47="","",lookup!M16)</f>
        <v>535.9</v>
      </c>
      <c r="E47" s="58"/>
      <c r="F47" s="32">
        <f>IF(A47="","",lookup!K16)</f>
        <v>201.45</v>
      </c>
      <c r="G47" s="32">
        <f t="shared" si="3"/>
        <v>2611.6399999999994</v>
      </c>
      <c r="H47" s="32">
        <f t="shared" si="2"/>
        <v>334.45</v>
      </c>
      <c r="I47" s="33">
        <f>IF(A47="","",IF(lookup!O16&lt;0,0,lookup!O16))</f>
        <v>45711.78</v>
      </c>
    </row>
    <row r="48" spans="1:9">
      <c r="A48" s="40">
        <f>IF(I47="","",IF(I47&lt;=0,"",IF(A47=lookup!$I$1,"",lookup!I17)))</f>
        <v>14</v>
      </c>
      <c r="B48" s="41">
        <f t="shared" si="0"/>
        <v>40238</v>
      </c>
      <c r="C48" s="64">
        <f t="shared" si="1"/>
        <v>5.25</v>
      </c>
      <c r="D48" s="42">
        <f>IF(A48="","",lookup!M17)</f>
        <v>535.9</v>
      </c>
      <c r="E48" s="59"/>
      <c r="F48" s="42">
        <f>IF(A48="","",lookup!K17)</f>
        <v>199.99</v>
      </c>
      <c r="G48" s="42">
        <f t="shared" si="3"/>
        <v>2811.6299999999992</v>
      </c>
      <c r="H48" s="42">
        <f t="shared" si="2"/>
        <v>335.90999999999997</v>
      </c>
      <c r="I48" s="43">
        <f>IF(A48="","",IF(lookup!O17&lt;0,0,lookup!O17))</f>
        <v>45375.87</v>
      </c>
    </row>
    <row r="49" spans="1:9">
      <c r="A49" s="40">
        <f>IF(I48="","",IF(I48&lt;=0,"",IF(A48=lookup!$I$1,"",lookup!I18)))</f>
        <v>15</v>
      </c>
      <c r="B49" s="41">
        <f t="shared" si="0"/>
        <v>40269</v>
      </c>
      <c r="C49" s="64">
        <f t="shared" si="1"/>
        <v>5.25</v>
      </c>
      <c r="D49" s="42">
        <f>IF(A49="","",lookup!M18)</f>
        <v>535.9</v>
      </c>
      <c r="E49" s="59"/>
      <c r="F49" s="42">
        <f>IF(A49="","",lookup!K18)</f>
        <v>198.52</v>
      </c>
      <c r="G49" s="42">
        <f t="shared" si="3"/>
        <v>3010.1499999999992</v>
      </c>
      <c r="H49" s="42">
        <f t="shared" si="2"/>
        <v>337.38</v>
      </c>
      <c r="I49" s="43">
        <f>IF(A49="","",IF(lookup!O18&lt;0,0,lookup!O18))</f>
        <v>45038.49</v>
      </c>
    </row>
    <row r="50" spans="1:9">
      <c r="A50" s="40">
        <f>IF(I49="","",IF(I49&lt;=0,"",IF(A49=lookup!$I$1,"",lookup!I19)))</f>
        <v>16</v>
      </c>
      <c r="B50" s="41">
        <f t="shared" si="0"/>
        <v>40299</v>
      </c>
      <c r="C50" s="64">
        <f t="shared" si="1"/>
        <v>5.25</v>
      </c>
      <c r="D50" s="42">
        <f>IF(A50="","",lookup!M19)</f>
        <v>535.9</v>
      </c>
      <c r="E50" s="59"/>
      <c r="F50" s="42">
        <f>IF(A50="","",lookup!K19)</f>
        <v>197.04</v>
      </c>
      <c r="G50" s="42">
        <f t="shared" si="3"/>
        <v>3207.1899999999991</v>
      </c>
      <c r="H50" s="42">
        <f t="shared" si="2"/>
        <v>338.86</v>
      </c>
      <c r="I50" s="43">
        <f>IF(A50="","",IF(lookup!O19&lt;0,0,lookup!O19))</f>
        <v>44699.63</v>
      </c>
    </row>
    <row r="51" spans="1:9">
      <c r="A51" s="40">
        <f>IF(I50="","",IF(I50&lt;=0,"",IF(A50=lookup!$I$1,"",lookup!I20)))</f>
        <v>17</v>
      </c>
      <c r="B51" s="41">
        <f t="shared" si="0"/>
        <v>40330</v>
      </c>
      <c r="C51" s="64">
        <f t="shared" si="1"/>
        <v>5.25</v>
      </c>
      <c r="D51" s="42">
        <f>IF(A51="","",lookup!M20)</f>
        <v>535.9</v>
      </c>
      <c r="E51" s="59"/>
      <c r="F51" s="42">
        <f>IF(A51="","",lookup!K20)</f>
        <v>195.56</v>
      </c>
      <c r="G51" s="42">
        <f t="shared" si="3"/>
        <v>3402.7499999999991</v>
      </c>
      <c r="H51" s="42">
        <f t="shared" si="2"/>
        <v>340.34</v>
      </c>
      <c r="I51" s="43">
        <f>IF(A51="","",IF(lookup!O20&lt;0,0,lookup!O20))</f>
        <v>44359.29</v>
      </c>
    </row>
    <row r="52" spans="1:9">
      <c r="A52" s="40">
        <f>IF(I51="","",IF(I51&lt;=0,"",IF(A51=lookup!$I$1,"",lookup!I21)))</f>
        <v>18</v>
      </c>
      <c r="B52" s="41">
        <f t="shared" si="0"/>
        <v>40360</v>
      </c>
      <c r="C52" s="64">
        <f t="shared" si="1"/>
        <v>5.25</v>
      </c>
      <c r="D52" s="42">
        <f>IF(A52="","",lookup!M21)</f>
        <v>535.9</v>
      </c>
      <c r="E52" s="59"/>
      <c r="F52" s="42">
        <f>IF(A52="","",lookup!K21)</f>
        <v>194.07</v>
      </c>
      <c r="G52" s="42">
        <f t="shared" si="3"/>
        <v>3596.8199999999993</v>
      </c>
      <c r="H52" s="42">
        <f t="shared" si="2"/>
        <v>341.83</v>
      </c>
      <c r="I52" s="43">
        <f>IF(A52="","",IF(lookup!O21&lt;0,0,lookup!O21))</f>
        <v>44017.46</v>
      </c>
    </row>
    <row r="53" spans="1:9">
      <c r="A53" s="40">
        <f>IF(I52="","",IF(I52&lt;=0,"",IF(A52=lookup!$I$1,"",lookup!I22)))</f>
        <v>19</v>
      </c>
      <c r="B53" s="41">
        <f t="shared" si="0"/>
        <v>40391</v>
      </c>
      <c r="C53" s="64">
        <f t="shared" si="1"/>
        <v>5.25</v>
      </c>
      <c r="D53" s="42">
        <f>IF(A53="","",lookup!M22)</f>
        <v>535.9</v>
      </c>
      <c r="E53" s="59"/>
      <c r="F53" s="42">
        <f>IF(A53="","",lookup!K22)</f>
        <v>192.58</v>
      </c>
      <c r="G53" s="42">
        <f t="shared" si="3"/>
        <v>3789.3999999999992</v>
      </c>
      <c r="H53" s="42">
        <f t="shared" si="2"/>
        <v>343.31999999999994</v>
      </c>
      <c r="I53" s="43">
        <f>IF(A53="","",IF(lookup!O22&lt;0,0,lookup!O22))</f>
        <v>43674.14</v>
      </c>
    </row>
    <row r="54" spans="1:9">
      <c r="A54" s="40">
        <f>IF(I53="","",IF(I53&lt;=0,"",IF(A53=lookup!$I$1,"",lookup!I23)))</f>
        <v>20</v>
      </c>
      <c r="B54" s="41">
        <f t="shared" si="0"/>
        <v>40422</v>
      </c>
      <c r="C54" s="64">
        <f t="shared" si="1"/>
        <v>5.25</v>
      </c>
      <c r="D54" s="42">
        <f>IF(A54="","",lookup!M23)</f>
        <v>535.9</v>
      </c>
      <c r="E54" s="59"/>
      <c r="F54" s="42">
        <f>IF(A54="","",lookup!K23)</f>
        <v>191.07</v>
      </c>
      <c r="G54" s="42">
        <f t="shared" si="3"/>
        <v>3980.4699999999993</v>
      </c>
      <c r="H54" s="42">
        <f t="shared" si="2"/>
        <v>344.83</v>
      </c>
      <c r="I54" s="43">
        <f>IF(A54="","",IF(lookup!O23&lt;0,0,lookup!O23))</f>
        <v>43329.31</v>
      </c>
    </row>
    <row r="55" spans="1:9">
      <c r="A55" s="40">
        <f>IF(I54="","",IF(I54&lt;=0,"",IF(A54=lookup!$I$1,"",lookup!I24)))</f>
        <v>21</v>
      </c>
      <c r="B55" s="41">
        <f t="shared" si="0"/>
        <v>40452</v>
      </c>
      <c r="C55" s="64">
        <f t="shared" si="1"/>
        <v>5.25</v>
      </c>
      <c r="D55" s="42">
        <f>IF(A55="","",lookup!M24)</f>
        <v>535.9</v>
      </c>
      <c r="E55" s="59"/>
      <c r="F55" s="42">
        <f>IF(A55="","",lookup!K24)</f>
        <v>189.57</v>
      </c>
      <c r="G55" s="42">
        <f t="shared" si="3"/>
        <v>4170.0399999999991</v>
      </c>
      <c r="H55" s="42">
        <f t="shared" si="2"/>
        <v>346.33</v>
      </c>
      <c r="I55" s="43">
        <f>IF(A55="","",IF(lookup!O24&lt;0,0,lookup!O24))</f>
        <v>42982.98</v>
      </c>
    </row>
    <row r="56" spans="1:9">
      <c r="A56" s="40">
        <f>IF(I55="","",IF(I55&lt;=0,"",IF(A55=lookup!$I$1,"",lookup!I25)))</f>
        <v>22</v>
      </c>
      <c r="B56" s="41">
        <f t="shared" si="0"/>
        <v>40483</v>
      </c>
      <c r="C56" s="64">
        <f t="shared" si="1"/>
        <v>5.25</v>
      </c>
      <c r="D56" s="42">
        <f>IF(A56="","",lookup!M25)</f>
        <v>535.9</v>
      </c>
      <c r="E56" s="59"/>
      <c r="F56" s="42">
        <f>IF(A56="","",lookup!K25)</f>
        <v>188.05</v>
      </c>
      <c r="G56" s="42">
        <f t="shared" si="3"/>
        <v>4358.0899999999992</v>
      </c>
      <c r="H56" s="42">
        <f t="shared" si="2"/>
        <v>347.84999999999997</v>
      </c>
      <c r="I56" s="43">
        <f>IF(A56="","",IF(lookup!O25&lt;0,0,lookup!O25))</f>
        <v>42635.13</v>
      </c>
    </row>
    <row r="57" spans="1:9">
      <c r="A57" s="40">
        <f>IF(I56="","",IF(I56&lt;=0,"",IF(A56=lookup!$I$1,"",lookup!I26)))</f>
        <v>23</v>
      </c>
      <c r="B57" s="41">
        <f t="shared" si="0"/>
        <v>40513</v>
      </c>
      <c r="C57" s="64">
        <f t="shared" si="1"/>
        <v>5.25</v>
      </c>
      <c r="D57" s="42">
        <f>IF(A57="","",lookup!M26)</f>
        <v>535.9</v>
      </c>
      <c r="E57" s="59"/>
      <c r="F57" s="42">
        <f>IF(A57="","",lookup!K26)</f>
        <v>186.53</v>
      </c>
      <c r="G57" s="42">
        <f t="shared" si="3"/>
        <v>4544.619999999999</v>
      </c>
      <c r="H57" s="42">
        <f t="shared" si="2"/>
        <v>349.37</v>
      </c>
      <c r="I57" s="43">
        <f>IF(A57="","",IF(lookup!O26&lt;0,0,lookup!O26))</f>
        <v>42285.760000000002</v>
      </c>
    </row>
    <row r="58" spans="1:9" ht="13.5" thickBot="1">
      <c r="A58" s="34">
        <f>IF(I57="","",IF(I57&lt;=0,"",IF(A57=lookup!$I$1,"",lookup!I27)))</f>
        <v>24</v>
      </c>
      <c r="B58" s="44">
        <f t="shared" si="0"/>
        <v>40544</v>
      </c>
      <c r="C58" s="65">
        <f t="shared" si="1"/>
        <v>5.25</v>
      </c>
      <c r="D58" s="37">
        <f>IF(A58="","",lookup!M27)</f>
        <v>535.9</v>
      </c>
      <c r="E58" s="60"/>
      <c r="F58" s="37">
        <f>IF(A58="","",lookup!K27)</f>
        <v>185</v>
      </c>
      <c r="G58" s="37">
        <f t="shared" si="3"/>
        <v>4729.619999999999</v>
      </c>
      <c r="H58" s="37">
        <f t="shared" si="2"/>
        <v>350.9</v>
      </c>
      <c r="I58" s="38">
        <f>IF(A58="","",IF(lookup!O27&lt;0,0,lookup!O27))</f>
        <v>41934.86</v>
      </c>
    </row>
    <row r="59" spans="1:9">
      <c r="A59" s="30">
        <f>IF(I58="","",IF(I58&lt;=0,"",IF(A58=lookup!$I$1,"",lookup!I28)))</f>
        <v>25</v>
      </c>
      <c r="B59" s="39">
        <f t="shared" si="0"/>
        <v>40575</v>
      </c>
      <c r="C59" s="63">
        <f t="shared" si="1"/>
        <v>5.5</v>
      </c>
      <c r="D59" s="32">
        <f>IF(A59="","",lookup!M28)</f>
        <v>540.92999999999995</v>
      </c>
      <c r="E59" s="58"/>
      <c r="F59" s="32">
        <f>IF(A59="","",lookup!K28)</f>
        <v>192.2</v>
      </c>
      <c r="G59" s="32">
        <f t="shared" si="3"/>
        <v>4921.8199999999988</v>
      </c>
      <c r="H59" s="32">
        <f t="shared" si="2"/>
        <v>348.72999999999996</v>
      </c>
      <c r="I59" s="33">
        <f>IF(A59="","",IF(lookup!O28&lt;0,0,lookup!O28))</f>
        <v>41586.129999999997</v>
      </c>
    </row>
    <row r="60" spans="1:9">
      <c r="A60" s="40">
        <f>IF(I59="","",IF(I59&lt;=0,"",IF(A59=lookup!$I$1,"",lookup!I29)))</f>
        <v>26</v>
      </c>
      <c r="B60" s="41">
        <f t="shared" si="0"/>
        <v>40603</v>
      </c>
      <c r="C60" s="64">
        <f t="shared" si="1"/>
        <v>5.5</v>
      </c>
      <c r="D60" s="42">
        <f>IF(A60="","",lookup!M29)</f>
        <v>540.92999999999995</v>
      </c>
      <c r="E60" s="59"/>
      <c r="F60" s="42">
        <f>IF(A60="","",lookup!K29)</f>
        <v>190.6</v>
      </c>
      <c r="G60" s="42">
        <f t="shared" si="3"/>
        <v>5112.4199999999992</v>
      </c>
      <c r="H60" s="42">
        <f t="shared" si="2"/>
        <v>350.32999999999993</v>
      </c>
      <c r="I60" s="43">
        <f>IF(A60="","",IF(lookup!O29&lt;0,0,lookup!O29))</f>
        <v>41235.800000000003</v>
      </c>
    </row>
    <row r="61" spans="1:9">
      <c r="A61" s="40">
        <f>IF(I60="","",IF(I60&lt;=0,"",IF(A60=lookup!$I$1,"",lookup!I30)))</f>
        <v>27</v>
      </c>
      <c r="B61" s="41">
        <f t="shared" si="0"/>
        <v>40634</v>
      </c>
      <c r="C61" s="64">
        <f t="shared" si="1"/>
        <v>5.5</v>
      </c>
      <c r="D61" s="42">
        <f>IF(A61="","",lookup!M30)</f>
        <v>540.92999999999995</v>
      </c>
      <c r="E61" s="59"/>
      <c r="F61" s="42">
        <f>IF(A61="","",lookup!K30)</f>
        <v>189</v>
      </c>
      <c r="G61" s="42">
        <f t="shared" si="3"/>
        <v>5301.4199999999992</v>
      </c>
      <c r="H61" s="42">
        <f t="shared" si="2"/>
        <v>351.92999999999995</v>
      </c>
      <c r="I61" s="43">
        <f>IF(A61="","",IF(lookup!O30&lt;0,0,lookup!O30))</f>
        <v>40883.870000000003</v>
      </c>
    </row>
    <row r="62" spans="1:9">
      <c r="A62" s="40">
        <f>IF(I61="","",IF(I61&lt;=0,"",IF(A61=lookup!$I$1,"",lookup!I31)))</f>
        <v>28</v>
      </c>
      <c r="B62" s="41">
        <f t="shared" si="0"/>
        <v>40664</v>
      </c>
      <c r="C62" s="64">
        <f t="shared" si="1"/>
        <v>5.5</v>
      </c>
      <c r="D62" s="42">
        <f>IF(A62="","",lookup!M31)</f>
        <v>540.92999999999995</v>
      </c>
      <c r="E62" s="59"/>
      <c r="F62" s="42">
        <f>IF(A62="","",lookup!K31)</f>
        <v>187.38</v>
      </c>
      <c r="G62" s="42">
        <f t="shared" si="3"/>
        <v>5488.7999999999993</v>
      </c>
      <c r="H62" s="42">
        <f t="shared" si="2"/>
        <v>353.54999999999995</v>
      </c>
      <c r="I62" s="43">
        <f>IF(A62="","",IF(lookup!O31&lt;0,0,lookup!O31))</f>
        <v>40530.32</v>
      </c>
    </row>
    <row r="63" spans="1:9">
      <c r="A63" s="40">
        <f>IF(I62="","",IF(I62&lt;=0,"",IF(A62=lookup!$I$1,"",lookup!I32)))</f>
        <v>29</v>
      </c>
      <c r="B63" s="41">
        <f t="shared" si="0"/>
        <v>40695</v>
      </c>
      <c r="C63" s="64">
        <f t="shared" si="1"/>
        <v>5.5</v>
      </c>
      <c r="D63" s="42">
        <f>IF(A63="","",lookup!M32)</f>
        <v>540.92999999999995</v>
      </c>
      <c r="E63" s="59"/>
      <c r="F63" s="42">
        <f>IF(A63="","",lookup!K32)</f>
        <v>185.76</v>
      </c>
      <c r="G63" s="42">
        <f t="shared" si="3"/>
        <v>5674.5599999999995</v>
      </c>
      <c r="H63" s="42">
        <f t="shared" si="2"/>
        <v>355.16999999999996</v>
      </c>
      <c r="I63" s="43">
        <f>IF(A63="","",IF(lookup!O32&lt;0,0,lookup!O32))</f>
        <v>40175.15</v>
      </c>
    </row>
    <row r="64" spans="1:9">
      <c r="A64" s="40">
        <f>IF(I63="","",IF(I63&lt;=0,"",IF(A63=lookup!$I$1,"",lookup!I33)))</f>
        <v>30</v>
      </c>
      <c r="B64" s="41">
        <f t="shared" si="0"/>
        <v>40725</v>
      </c>
      <c r="C64" s="64">
        <f t="shared" si="1"/>
        <v>5.5</v>
      </c>
      <c r="D64" s="42">
        <f>IF(A64="","",lookup!M33)</f>
        <v>540.92999999999995</v>
      </c>
      <c r="E64" s="59"/>
      <c r="F64" s="42">
        <f>IF(A64="","",lookup!K33)</f>
        <v>184.14</v>
      </c>
      <c r="G64" s="42">
        <f t="shared" si="3"/>
        <v>5858.7</v>
      </c>
      <c r="H64" s="42">
        <f t="shared" si="2"/>
        <v>356.78999999999996</v>
      </c>
      <c r="I64" s="43">
        <f>IF(A64="","",IF(lookup!O33&lt;0,0,lookup!O33))</f>
        <v>39818.36</v>
      </c>
    </row>
    <row r="65" spans="1:9">
      <c r="A65" s="40">
        <f>IF(I64="","",IF(I64&lt;=0,"",IF(A64=lookup!$I$1,"",lookup!I34)))</f>
        <v>31</v>
      </c>
      <c r="B65" s="41">
        <f t="shared" si="0"/>
        <v>40756</v>
      </c>
      <c r="C65" s="64">
        <f t="shared" si="1"/>
        <v>5.5</v>
      </c>
      <c r="D65" s="42">
        <f>IF(A65="","",lookup!M34)</f>
        <v>540.92999999999995</v>
      </c>
      <c r="E65" s="59"/>
      <c r="F65" s="42">
        <f>IF(A65="","",lookup!K34)</f>
        <v>182.5</v>
      </c>
      <c r="G65" s="42">
        <f t="shared" si="3"/>
        <v>6041.2</v>
      </c>
      <c r="H65" s="42">
        <f t="shared" si="2"/>
        <v>358.42999999999995</v>
      </c>
      <c r="I65" s="43">
        <f>IF(A65="","",IF(lookup!O34&lt;0,0,lookup!O34))</f>
        <v>39459.93</v>
      </c>
    </row>
    <row r="66" spans="1:9">
      <c r="A66" s="40">
        <f>IF(I65="","",IF(I65&lt;=0,"",IF(A65=lookup!$I$1,"",lookup!I35)))</f>
        <v>32</v>
      </c>
      <c r="B66" s="41">
        <f t="shared" si="0"/>
        <v>40787</v>
      </c>
      <c r="C66" s="64">
        <f t="shared" si="1"/>
        <v>5.5</v>
      </c>
      <c r="D66" s="42">
        <f>IF(A66="","",lookup!M35)</f>
        <v>540.92999999999995</v>
      </c>
      <c r="E66" s="59"/>
      <c r="F66" s="42">
        <f>IF(A66="","",lookup!K35)</f>
        <v>180.86</v>
      </c>
      <c r="G66" s="42">
        <f t="shared" si="3"/>
        <v>6222.0599999999995</v>
      </c>
      <c r="H66" s="42">
        <f t="shared" si="2"/>
        <v>360.06999999999994</v>
      </c>
      <c r="I66" s="43">
        <f>IF(A66="","",IF(lookup!O35&lt;0,0,lookup!O35))</f>
        <v>39099.86</v>
      </c>
    </row>
    <row r="67" spans="1:9">
      <c r="A67" s="40">
        <f>IF(I66="","",IF(I66&lt;=0,"",IF(A66=lookup!$I$1,"",lookup!I36)))</f>
        <v>33</v>
      </c>
      <c r="B67" s="41">
        <f t="shared" si="0"/>
        <v>40817</v>
      </c>
      <c r="C67" s="64">
        <f t="shared" si="1"/>
        <v>5.5</v>
      </c>
      <c r="D67" s="42">
        <f>IF(A67="","",lookup!M36)</f>
        <v>540.92999999999995</v>
      </c>
      <c r="E67" s="59"/>
      <c r="F67" s="42">
        <f>IF(A67="","",lookup!K36)</f>
        <v>179.21</v>
      </c>
      <c r="G67" s="42">
        <f t="shared" si="3"/>
        <v>6401.2699999999995</v>
      </c>
      <c r="H67" s="42">
        <f t="shared" si="2"/>
        <v>361.71999999999991</v>
      </c>
      <c r="I67" s="43">
        <f>IF(A67="","",IF(lookup!O36&lt;0,0,lookup!O36))</f>
        <v>38738.14</v>
      </c>
    </row>
    <row r="68" spans="1:9">
      <c r="A68" s="40">
        <f>IF(I67="","",IF(I67&lt;=0,"",IF(A67=lookup!$I$1,"",lookup!I37)))</f>
        <v>34</v>
      </c>
      <c r="B68" s="41">
        <f t="shared" si="0"/>
        <v>40848</v>
      </c>
      <c r="C68" s="64">
        <f t="shared" si="1"/>
        <v>5.5</v>
      </c>
      <c r="D68" s="42">
        <f>IF(A68="","",lookup!M37)</f>
        <v>540.92999999999995</v>
      </c>
      <c r="E68" s="59"/>
      <c r="F68" s="42">
        <f>IF(A68="","",lookup!K37)</f>
        <v>177.55</v>
      </c>
      <c r="G68" s="42">
        <f t="shared" si="3"/>
        <v>6578.82</v>
      </c>
      <c r="H68" s="42">
        <f t="shared" si="2"/>
        <v>363.37999999999994</v>
      </c>
      <c r="I68" s="43">
        <f>IF(A68="","",IF(lookup!O37&lt;0,0,lookup!O37))</f>
        <v>38374.76</v>
      </c>
    </row>
    <row r="69" spans="1:9">
      <c r="A69" s="40">
        <f>IF(I68="","",IF(I68&lt;=0,"",IF(A68=lookup!$I$1,"",lookup!I38)))</f>
        <v>35</v>
      </c>
      <c r="B69" s="41">
        <f t="shared" si="0"/>
        <v>40878</v>
      </c>
      <c r="C69" s="64">
        <f t="shared" si="1"/>
        <v>5.5</v>
      </c>
      <c r="D69" s="42">
        <f>IF(A69="","",lookup!M38)</f>
        <v>540.92999999999995</v>
      </c>
      <c r="E69" s="59"/>
      <c r="F69" s="42">
        <f>IF(A69="","",lookup!K38)</f>
        <v>175.88</v>
      </c>
      <c r="G69" s="42">
        <f t="shared" si="3"/>
        <v>6754.7</v>
      </c>
      <c r="H69" s="42">
        <f t="shared" si="2"/>
        <v>365.04999999999995</v>
      </c>
      <c r="I69" s="43">
        <f>IF(A69="","",IF(lookup!O38&lt;0,0,lookup!O38))</f>
        <v>38009.71</v>
      </c>
    </row>
    <row r="70" spans="1:9" ht="13.5" thickBot="1">
      <c r="A70" s="34">
        <f>IF(I69="","",IF(I69&lt;=0,"",IF(A69=lookup!$I$1,"",lookup!I39)))</f>
        <v>36</v>
      </c>
      <c r="B70" s="44">
        <f t="shared" si="0"/>
        <v>40909</v>
      </c>
      <c r="C70" s="65">
        <f t="shared" si="1"/>
        <v>5.5</v>
      </c>
      <c r="D70" s="37">
        <f>IF(A70="","",lookup!M39)</f>
        <v>540.92999999999995</v>
      </c>
      <c r="E70" s="60"/>
      <c r="F70" s="37">
        <f>IF(A70="","",lookup!K39)</f>
        <v>174.21</v>
      </c>
      <c r="G70" s="37">
        <f t="shared" si="3"/>
        <v>6928.91</v>
      </c>
      <c r="H70" s="37">
        <f t="shared" si="2"/>
        <v>366.71999999999991</v>
      </c>
      <c r="I70" s="38">
        <f>IF(A70="","",IF(lookup!O39&lt;0,0,lookup!O39))</f>
        <v>37642.99</v>
      </c>
    </row>
    <row r="71" spans="1:9">
      <c r="A71" s="30">
        <f>IF(I70="","",IF(I70&lt;=0,"",IF(A70=lookup!$I$1,"",lookup!I40)))</f>
        <v>37</v>
      </c>
      <c r="B71" s="39">
        <f t="shared" si="0"/>
        <v>40940</v>
      </c>
      <c r="C71" s="63">
        <f t="shared" si="1"/>
        <v>5.75</v>
      </c>
      <c r="D71" s="32">
        <f>IF(A71="","",lookup!M40)</f>
        <v>545.41</v>
      </c>
      <c r="E71" s="58"/>
      <c r="F71" s="32">
        <f>IF(A71="","",lookup!K40)</f>
        <v>180.37</v>
      </c>
      <c r="G71" s="32">
        <f t="shared" si="3"/>
        <v>7109.28</v>
      </c>
      <c r="H71" s="32">
        <f t="shared" si="2"/>
        <v>365.03999999999996</v>
      </c>
      <c r="I71" s="33">
        <f>IF(A71="","",IF(lookup!O40&lt;0,0,lookup!O40))</f>
        <v>37277.949999999997</v>
      </c>
    </row>
    <row r="72" spans="1:9">
      <c r="A72" s="40">
        <f>IF(I71="","",IF(I71&lt;=0,"",IF(A71=lookup!$I$1,"",lookup!I41)))</f>
        <v>38</v>
      </c>
      <c r="B72" s="41">
        <f t="shared" si="0"/>
        <v>40969</v>
      </c>
      <c r="C72" s="64">
        <f t="shared" si="1"/>
        <v>5.75</v>
      </c>
      <c r="D72" s="42">
        <f>IF(A72="","",lookup!M41)</f>
        <v>545.41</v>
      </c>
      <c r="E72" s="59"/>
      <c r="F72" s="42">
        <f>IF(A72="","",lookup!K41)</f>
        <v>178.62</v>
      </c>
      <c r="G72" s="42">
        <f t="shared" si="3"/>
        <v>7287.9</v>
      </c>
      <c r="H72" s="42">
        <f t="shared" si="2"/>
        <v>366.78999999999996</v>
      </c>
      <c r="I72" s="43">
        <f>IF(A72="","",IF(lookup!O41&lt;0,0,lookup!O41))</f>
        <v>36911.160000000003</v>
      </c>
    </row>
    <row r="73" spans="1:9">
      <c r="A73" s="40">
        <f>IF(I72="","",IF(I72&lt;=0,"",IF(A72=lookup!$I$1,"",lookup!I42)))</f>
        <v>39</v>
      </c>
      <c r="B73" s="41">
        <f t="shared" si="0"/>
        <v>41000</v>
      </c>
      <c r="C73" s="64">
        <f t="shared" si="1"/>
        <v>5.75</v>
      </c>
      <c r="D73" s="42">
        <f>IF(A73="","",lookup!M42)</f>
        <v>545.41</v>
      </c>
      <c r="E73" s="59"/>
      <c r="F73" s="42">
        <f>IF(A73="","",lookup!K42)</f>
        <v>176.87</v>
      </c>
      <c r="G73" s="42">
        <f t="shared" si="3"/>
        <v>7464.7699999999995</v>
      </c>
      <c r="H73" s="42">
        <f t="shared" si="2"/>
        <v>368.53999999999996</v>
      </c>
      <c r="I73" s="43">
        <f>IF(A73="","",IF(lookup!O42&lt;0,0,lookup!O42))</f>
        <v>36542.620000000003</v>
      </c>
    </row>
    <row r="74" spans="1:9">
      <c r="A74" s="40">
        <f>IF(I73="","",IF(I73&lt;=0,"",IF(A73=lookup!$I$1,"",lookup!I43)))</f>
        <v>40</v>
      </c>
      <c r="B74" s="41">
        <f t="shared" si="0"/>
        <v>41030</v>
      </c>
      <c r="C74" s="64">
        <f t="shared" si="1"/>
        <v>5.75</v>
      </c>
      <c r="D74" s="42">
        <f>IF(A74="","",lookup!M43)</f>
        <v>545.41</v>
      </c>
      <c r="E74" s="59"/>
      <c r="F74" s="42">
        <f>IF(A74="","",lookup!K43)</f>
        <v>175.1</v>
      </c>
      <c r="G74" s="42">
        <f t="shared" si="3"/>
        <v>7639.87</v>
      </c>
      <c r="H74" s="42">
        <f t="shared" si="2"/>
        <v>370.30999999999995</v>
      </c>
      <c r="I74" s="43">
        <f>IF(A74="","",IF(lookup!O43&lt;0,0,lookup!O43))</f>
        <v>36172.31</v>
      </c>
    </row>
    <row r="75" spans="1:9">
      <c r="A75" s="40">
        <f>IF(I74="","",IF(I74&lt;=0,"",IF(A74=lookup!$I$1,"",lookup!I44)))</f>
        <v>41</v>
      </c>
      <c r="B75" s="41">
        <f t="shared" si="0"/>
        <v>41061</v>
      </c>
      <c r="C75" s="64">
        <f t="shared" si="1"/>
        <v>5.75</v>
      </c>
      <c r="D75" s="42">
        <f>IF(A75="","",lookup!M44)</f>
        <v>545.41</v>
      </c>
      <c r="E75" s="59"/>
      <c r="F75" s="42">
        <f>IF(A75="","",lookup!K44)</f>
        <v>173.33</v>
      </c>
      <c r="G75" s="42">
        <f t="shared" si="3"/>
        <v>7813.2</v>
      </c>
      <c r="H75" s="42">
        <f t="shared" si="2"/>
        <v>372.07999999999993</v>
      </c>
      <c r="I75" s="43">
        <f>IF(A75="","",IF(lookup!O44&lt;0,0,lookup!O44))</f>
        <v>35800.230000000003</v>
      </c>
    </row>
    <row r="76" spans="1:9">
      <c r="A76" s="40">
        <f>IF(I75="","",IF(I75&lt;=0,"",IF(A75=lookup!$I$1,"",lookup!I45)))</f>
        <v>42</v>
      </c>
      <c r="B76" s="41">
        <f t="shared" si="0"/>
        <v>41091</v>
      </c>
      <c r="C76" s="64">
        <f t="shared" si="1"/>
        <v>5.75</v>
      </c>
      <c r="D76" s="42">
        <f>IF(A76="","",lookup!M45)</f>
        <v>545.41</v>
      </c>
      <c r="E76" s="59"/>
      <c r="F76" s="42">
        <f>IF(A76="","",lookup!K45)</f>
        <v>171.54</v>
      </c>
      <c r="G76" s="42">
        <f t="shared" si="3"/>
        <v>7984.74</v>
      </c>
      <c r="H76" s="42">
        <f t="shared" si="2"/>
        <v>373.87</v>
      </c>
      <c r="I76" s="43">
        <f>IF(A76="","",IF(lookup!O45&lt;0,0,lookup!O45))</f>
        <v>35426.36</v>
      </c>
    </row>
    <row r="77" spans="1:9">
      <c r="A77" s="40">
        <f>IF(I76="","",IF(I76&lt;=0,"",IF(A76=lookup!$I$1,"",lookup!I46)))</f>
        <v>43</v>
      </c>
      <c r="B77" s="41">
        <f t="shared" si="0"/>
        <v>41122</v>
      </c>
      <c r="C77" s="64">
        <f t="shared" si="1"/>
        <v>5.75</v>
      </c>
      <c r="D77" s="42">
        <f>IF(A77="","",lookup!M46)</f>
        <v>545.41</v>
      </c>
      <c r="E77" s="59"/>
      <c r="F77" s="42">
        <f>IF(A77="","",lookup!K46)</f>
        <v>169.75</v>
      </c>
      <c r="G77" s="42">
        <f t="shared" si="3"/>
        <v>8154.49</v>
      </c>
      <c r="H77" s="42">
        <f t="shared" si="2"/>
        <v>375.65999999999997</v>
      </c>
      <c r="I77" s="43">
        <f>IF(A77="","",IF(lookup!O46&lt;0,0,lookup!O46))</f>
        <v>35050.699999999997</v>
      </c>
    </row>
    <row r="78" spans="1:9">
      <c r="A78" s="40">
        <f>IF(I77="","",IF(I77&lt;=0,"",IF(A77=lookup!$I$1,"",lookup!I47)))</f>
        <v>44</v>
      </c>
      <c r="B78" s="41">
        <f t="shared" si="0"/>
        <v>41153</v>
      </c>
      <c r="C78" s="64">
        <f t="shared" si="1"/>
        <v>5.75</v>
      </c>
      <c r="D78" s="42">
        <f>IF(A78="","",lookup!M47)</f>
        <v>545.41</v>
      </c>
      <c r="E78" s="59"/>
      <c r="F78" s="42">
        <f>IF(A78="","",lookup!K47)</f>
        <v>167.95</v>
      </c>
      <c r="G78" s="42">
        <f t="shared" si="3"/>
        <v>8322.44</v>
      </c>
      <c r="H78" s="42">
        <f t="shared" si="2"/>
        <v>377.46</v>
      </c>
      <c r="I78" s="43">
        <f>IF(A78="","",IF(lookup!O47&lt;0,0,lookup!O47))</f>
        <v>34673.24</v>
      </c>
    </row>
    <row r="79" spans="1:9">
      <c r="A79" s="40">
        <f>IF(I78="","",IF(I78&lt;=0,"",IF(A78=lookup!$I$1,"",lookup!I48)))</f>
        <v>45</v>
      </c>
      <c r="B79" s="41">
        <f t="shared" si="0"/>
        <v>41183</v>
      </c>
      <c r="C79" s="64">
        <f t="shared" si="1"/>
        <v>5.75</v>
      </c>
      <c r="D79" s="42">
        <f>IF(A79="","",lookup!M48)</f>
        <v>545.41</v>
      </c>
      <c r="E79" s="59"/>
      <c r="F79" s="42">
        <f>IF(A79="","",lookup!K48)</f>
        <v>166.14</v>
      </c>
      <c r="G79" s="42">
        <f t="shared" si="3"/>
        <v>8488.58</v>
      </c>
      <c r="H79" s="42">
        <f t="shared" si="2"/>
        <v>379.27</v>
      </c>
      <c r="I79" s="43">
        <f>IF(A79="","",IF(lookup!O48&lt;0,0,lookup!O48))</f>
        <v>34293.97</v>
      </c>
    </row>
    <row r="80" spans="1:9">
      <c r="A80" s="40">
        <f>IF(I79="","",IF(I79&lt;=0,"",IF(A79=lookup!$I$1,"",lookup!I49)))</f>
        <v>46</v>
      </c>
      <c r="B80" s="41">
        <f t="shared" si="0"/>
        <v>41214</v>
      </c>
      <c r="C80" s="64">
        <f t="shared" si="1"/>
        <v>5.75</v>
      </c>
      <c r="D80" s="42">
        <f>IF(A80="","",lookup!M49)</f>
        <v>545.41</v>
      </c>
      <c r="E80" s="59"/>
      <c r="F80" s="42">
        <f>IF(A80="","",lookup!K49)</f>
        <v>164.33</v>
      </c>
      <c r="G80" s="42">
        <f t="shared" si="3"/>
        <v>8652.91</v>
      </c>
      <c r="H80" s="42">
        <f t="shared" si="2"/>
        <v>381.07999999999993</v>
      </c>
      <c r="I80" s="43">
        <f>IF(A80="","",IF(lookup!O49&lt;0,0,lookup!O49))</f>
        <v>33912.89</v>
      </c>
    </row>
    <row r="81" spans="1:9">
      <c r="A81" s="40">
        <f>IF(I80="","",IF(I80&lt;=0,"",IF(A80=lookup!$I$1,"",lookup!I50)))</f>
        <v>47</v>
      </c>
      <c r="B81" s="41">
        <f t="shared" si="0"/>
        <v>41244</v>
      </c>
      <c r="C81" s="64">
        <f t="shared" si="1"/>
        <v>5.75</v>
      </c>
      <c r="D81" s="42">
        <f>IF(A81="","",lookup!M50)</f>
        <v>545.41</v>
      </c>
      <c r="E81" s="59"/>
      <c r="F81" s="42">
        <f>IF(A81="","",lookup!K50)</f>
        <v>162.5</v>
      </c>
      <c r="G81" s="42">
        <f t="shared" si="3"/>
        <v>8815.41</v>
      </c>
      <c r="H81" s="42">
        <f t="shared" si="2"/>
        <v>382.90999999999997</v>
      </c>
      <c r="I81" s="43">
        <f>IF(A81="","",IF(lookup!O50&lt;0,0,lookup!O50))</f>
        <v>33529.980000000003</v>
      </c>
    </row>
    <row r="82" spans="1:9" ht="13.5" thickBot="1">
      <c r="A82" s="34">
        <f>IF(I81="","",IF(I81&lt;=0,"",IF(A81=lookup!$I$1,"",lookup!I51)))</f>
        <v>48</v>
      </c>
      <c r="B82" s="44">
        <f t="shared" si="0"/>
        <v>41275</v>
      </c>
      <c r="C82" s="65">
        <f t="shared" si="1"/>
        <v>5.75</v>
      </c>
      <c r="D82" s="37">
        <f>IF(A82="","",lookup!M51)</f>
        <v>545.41</v>
      </c>
      <c r="E82" s="60"/>
      <c r="F82" s="37">
        <f>IF(A82="","",lookup!K51)</f>
        <v>160.66</v>
      </c>
      <c r="G82" s="37">
        <f t="shared" si="3"/>
        <v>8976.07</v>
      </c>
      <c r="H82" s="37">
        <f t="shared" si="2"/>
        <v>384.75</v>
      </c>
      <c r="I82" s="38">
        <f>IF(A82="","",IF(lookup!O51&lt;0,0,lookup!O51))</f>
        <v>33145.230000000003</v>
      </c>
    </row>
    <row r="83" spans="1:9">
      <c r="A83" s="30">
        <f>IF(I82="","",IF(I82&lt;=0,"",IF(A82=lookup!$I$1,"",lookup!I52)))</f>
        <v>49</v>
      </c>
      <c r="B83" s="39">
        <f t="shared" si="0"/>
        <v>41306</v>
      </c>
      <c r="C83" s="63">
        <f t="shared" si="1"/>
        <v>6</v>
      </c>
      <c r="D83" s="32">
        <f>IF(A83="","",lookup!M52)</f>
        <v>549.30999999999995</v>
      </c>
      <c r="E83" s="58"/>
      <c r="F83" s="32">
        <f>IF(A83="","",lookup!K52)</f>
        <v>165.73</v>
      </c>
      <c r="G83" s="32">
        <f t="shared" si="3"/>
        <v>9141.7999999999993</v>
      </c>
      <c r="H83" s="32">
        <f t="shared" si="2"/>
        <v>383.57999999999993</v>
      </c>
      <c r="I83" s="33">
        <f>IF(A83="","",IF(lookup!O52&lt;0,0,lookup!O52))</f>
        <v>32761.65</v>
      </c>
    </row>
    <row r="84" spans="1:9">
      <c r="A84" s="40">
        <f>IF(I83="","",IF(I83&lt;=0,"",IF(A83=lookup!$I$1,"",lookup!I53)))</f>
        <v>50</v>
      </c>
      <c r="B84" s="41">
        <f t="shared" si="0"/>
        <v>41334</v>
      </c>
      <c r="C84" s="64">
        <f t="shared" si="1"/>
        <v>6</v>
      </c>
      <c r="D84" s="42">
        <f>IF(A84="","",lookup!M53)</f>
        <v>549.30999999999995</v>
      </c>
      <c r="E84" s="59"/>
      <c r="F84" s="42">
        <f>IF(A84="","",lookup!K53)</f>
        <v>163.81</v>
      </c>
      <c r="G84" s="42">
        <f t="shared" si="3"/>
        <v>9305.6099999999988</v>
      </c>
      <c r="H84" s="42">
        <f t="shared" si="2"/>
        <v>385.49999999999994</v>
      </c>
      <c r="I84" s="43">
        <f>IF(A84="","",IF(lookup!O53&lt;0,0,lookup!O53))</f>
        <v>32376.15</v>
      </c>
    </row>
    <row r="85" spans="1:9">
      <c r="A85" s="40">
        <f>IF(I84="","",IF(I84&lt;=0,"",IF(A84=lookup!$I$1,"",lookup!I54)))</f>
        <v>51</v>
      </c>
      <c r="B85" s="41">
        <f t="shared" si="0"/>
        <v>41365</v>
      </c>
      <c r="C85" s="64">
        <f t="shared" si="1"/>
        <v>6</v>
      </c>
      <c r="D85" s="42">
        <f>IF(A85="","",lookup!M54)</f>
        <v>549.30999999999995</v>
      </c>
      <c r="E85" s="59"/>
      <c r="F85" s="42">
        <f>IF(A85="","",lookup!K54)</f>
        <v>161.88</v>
      </c>
      <c r="G85" s="42">
        <f t="shared" si="3"/>
        <v>9467.489999999998</v>
      </c>
      <c r="H85" s="42">
        <f t="shared" si="2"/>
        <v>387.42999999999995</v>
      </c>
      <c r="I85" s="43">
        <f>IF(A85="","",IF(lookup!O54&lt;0,0,lookup!O54))</f>
        <v>31988.720000000001</v>
      </c>
    </row>
    <row r="86" spans="1:9">
      <c r="A86" s="40">
        <f>IF(I85="","",IF(I85&lt;=0,"",IF(A85=lookup!$I$1,"",lookup!I55)))</f>
        <v>52</v>
      </c>
      <c r="B86" s="41">
        <f t="shared" si="0"/>
        <v>41395</v>
      </c>
      <c r="C86" s="64">
        <f t="shared" si="1"/>
        <v>6</v>
      </c>
      <c r="D86" s="42">
        <f>IF(A86="","",lookup!M55)</f>
        <v>549.30999999999995</v>
      </c>
      <c r="E86" s="59"/>
      <c r="F86" s="42">
        <f>IF(A86="","",lookup!K55)</f>
        <v>159.94</v>
      </c>
      <c r="G86" s="42">
        <f t="shared" si="3"/>
        <v>9627.4299999999985</v>
      </c>
      <c r="H86" s="42">
        <f t="shared" si="2"/>
        <v>389.36999999999995</v>
      </c>
      <c r="I86" s="43">
        <f>IF(A86="","",IF(lookup!O55&lt;0,0,lookup!O55))</f>
        <v>31599.35</v>
      </c>
    </row>
    <row r="87" spans="1:9">
      <c r="A87" s="40">
        <f>IF(I86="","",IF(I86&lt;=0,"",IF(A86=lookup!$I$1,"",lookup!I56)))</f>
        <v>53</v>
      </c>
      <c r="B87" s="41">
        <f t="shared" si="0"/>
        <v>41426</v>
      </c>
      <c r="C87" s="64">
        <f t="shared" si="1"/>
        <v>6</v>
      </c>
      <c r="D87" s="42">
        <f>IF(A87="","",lookup!M56)</f>
        <v>549.30999999999995</v>
      </c>
      <c r="E87" s="59"/>
      <c r="F87" s="42">
        <f>IF(A87="","",lookup!K56)</f>
        <v>158</v>
      </c>
      <c r="G87" s="42">
        <f t="shared" si="3"/>
        <v>9785.4299999999985</v>
      </c>
      <c r="H87" s="42">
        <f t="shared" si="2"/>
        <v>391.30999999999995</v>
      </c>
      <c r="I87" s="43">
        <f>IF(A87="","",IF(lookup!O56&lt;0,0,lookup!O56))</f>
        <v>31208.04</v>
      </c>
    </row>
    <row r="88" spans="1:9">
      <c r="A88" s="40">
        <f>IF(I87="","",IF(I87&lt;=0,"",IF(A87=lookup!$I$1,"",lookup!I57)))</f>
        <v>54</v>
      </c>
      <c r="B88" s="41">
        <f t="shared" si="0"/>
        <v>41456</v>
      </c>
      <c r="C88" s="64">
        <f t="shared" si="1"/>
        <v>6</v>
      </c>
      <c r="D88" s="42">
        <f>IF(A88="","",lookup!M57)</f>
        <v>549.30999999999995</v>
      </c>
      <c r="E88" s="59"/>
      <c r="F88" s="42">
        <f>IF(A88="","",lookup!K57)</f>
        <v>156.04</v>
      </c>
      <c r="G88" s="42">
        <f t="shared" si="3"/>
        <v>9941.4699999999993</v>
      </c>
      <c r="H88" s="42">
        <f t="shared" si="2"/>
        <v>393.27</v>
      </c>
      <c r="I88" s="43">
        <f>IF(A88="","",IF(lookup!O57&lt;0,0,lookup!O57))</f>
        <v>30814.77</v>
      </c>
    </row>
    <row r="89" spans="1:9">
      <c r="A89" s="40">
        <f>IF(I88="","",IF(I88&lt;=0,"",IF(A88=lookup!$I$1,"",lookup!I58)))</f>
        <v>55</v>
      </c>
      <c r="B89" s="41">
        <f t="shared" si="0"/>
        <v>41487</v>
      </c>
      <c r="C89" s="64">
        <f t="shared" si="1"/>
        <v>6</v>
      </c>
      <c r="D89" s="42">
        <f>IF(A89="","",lookup!M58)</f>
        <v>549.30999999999995</v>
      </c>
      <c r="E89" s="59"/>
      <c r="F89" s="42">
        <f>IF(A89="","",lookup!K58)</f>
        <v>154.07</v>
      </c>
      <c r="G89" s="42">
        <f t="shared" si="3"/>
        <v>10095.539999999999</v>
      </c>
      <c r="H89" s="42">
        <f t="shared" si="2"/>
        <v>395.23999999999995</v>
      </c>
      <c r="I89" s="43">
        <f>IF(A89="","",IF(lookup!O58&lt;0,0,lookup!O58))</f>
        <v>30419.53</v>
      </c>
    </row>
    <row r="90" spans="1:9">
      <c r="A90" s="40">
        <f>IF(I89="","",IF(I89&lt;=0,"",IF(A89=lookup!$I$1,"",lookup!I59)))</f>
        <v>56</v>
      </c>
      <c r="B90" s="41">
        <f t="shared" si="0"/>
        <v>41518</v>
      </c>
      <c r="C90" s="64">
        <f t="shared" si="1"/>
        <v>6</v>
      </c>
      <c r="D90" s="42">
        <f>IF(A90="","",lookup!M59)</f>
        <v>549.30999999999995</v>
      </c>
      <c r="E90" s="59"/>
      <c r="F90" s="42">
        <f>IF(A90="","",lookup!K59)</f>
        <v>152.1</v>
      </c>
      <c r="G90" s="42">
        <f t="shared" si="3"/>
        <v>10247.64</v>
      </c>
      <c r="H90" s="42">
        <f t="shared" si="2"/>
        <v>397.20999999999992</v>
      </c>
      <c r="I90" s="43">
        <f>IF(A90="","",IF(lookup!O59&lt;0,0,lookup!O59))</f>
        <v>30022.32</v>
      </c>
    </row>
    <row r="91" spans="1:9">
      <c r="A91" s="40">
        <f>IF(I90="","",IF(I90&lt;=0,"",IF(A90=lookup!$I$1,"",lookup!I60)))</f>
        <v>57</v>
      </c>
      <c r="B91" s="41">
        <f t="shared" si="0"/>
        <v>41548</v>
      </c>
      <c r="C91" s="64">
        <f t="shared" si="1"/>
        <v>6</v>
      </c>
      <c r="D91" s="42">
        <f>IF(A91="","",lookup!M60)</f>
        <v>549.30999999999995</v>
      </c>
      <c r="E91" s="59"/>
      <c r="F91" s="42">
        <f>IF(A91="","",lookup!K60)</f>
        <v>150.11000000000001</v>
      </c>
      <c r="G91" s="42">
        <f t="shared" si="3"/>
        <v>10397.75</v>
      </c>
      <c r="H91" s="42">
        <f t="shared" si="2"/>
        <v>399.19999999999993</v>
      </c>
      <c r="I91" s="43">
        <f>IF(A91="","",IF(lookup!O60&lt;0,0,lookup!O60))</f>
        <v>29623.119999999999</v>
      </c>
    </row>
    <row r="92" spans="1:9">
      <c r="A92" s="40">
        <f>IF(I91="","",IF(I91&lt;=0,"",IF(A91=lookup!$I$1,"",lookup!I61)))</f>
        <v>58</v>
      </c>
      <c r="B92" s="41">
        <f t="shared" si="0"/>
        <v>41579</v>
      </c>
      <c r="C92" s="64">
        <f t="shared" si="1"/>
        <v>6</v>
      </c>
      <c r="D92" s="42">
        <f>IF(A92="","",lookup!M61)</f>
        <v>549.30999999999995</v>
      </c>
      <c r="E92" s="59"/>
      <c r="F92" s="42">
        <f>IF(A92="","",lookup!K61)</f>
        <v>148.12</v>
      </c>
      <c r="G92" s="42">
        <f t="shared" si="3"/>
        <v>10545.87</v>
      </c>
      <c r="H92" s="42">
        <f t="shared" si="2"/>
        <v>401.18999999999994</v>
      </c>
      <c r="I92" s="43">
        <f>IF(A92="","",IF(lookup!O61&lt;0,0,lookup!O61))</f>
        <v>29221.93</v>
      </c>
    </row>
    <row r="93" spans="1:9">
      <c r="A93" s="40">
        <f>IF(I92="","",IF(I92&lt;=0,"",IF(A92=lookup!$I$1,"",lookup!I62)))</f>
        <v>59</v>
      </c>
      <c r="B93" s="41">
        <f t="shared" si="0"/>
        <v>41609</v>
      </c>
      <c r="C93" s="64">
        <f t="shared" si="1"/>
        <v>6</v>
      </c>
      <c r="D93" s="42">
        <f>IF(A93="","",lookup!M62)</f>
        <v>549.30999999999995</v>
      </c>
      <c r="E93" s="59"/>
      <c r="F93" s="42">
        <f>IF(A93="","",lookup!K62)</f>
        <v>146.11000000000001</v>
      </c>
      <c r="G93" s="42">
        <f t="shared" si="3"/>
        <v>10691.980000000001</v>
      </c>
      <c r="H93" s="42">
        <f t="shared" si="2"/>
        <v>403.19999999999993</v>
      </c>
      <c r="I93" s="43">
        <f>IF(A93="","",IF(lookup!O62&lt;0,0,lookup!O62))</f>
        <v>28818.73</v>
      </c>
    </row>
    <row r="94" spans="1:9" ht="13.5" thickBot="1">
      <c r="A94" s="34">
        <f>IF(I93="","",IF(I93&lt;=0,"",IF(A93=lookup!$I$1,"",lookup!I63)))</f>
        <v>60</v>
      </c>
      <c r="B94" s="44">
        <f t="shared" si="0"/>
        <v>41640</v>
      </c>
      <c r="C94" s="65">
        <f t="shared" si="1"/>
        <v>6</v>
      </c>
      <c r="D94" s="37">
        <f>IF(A94="","",lookup!M63)</f>
        <v>549.30999999999995</v>
      </c>
      <c r="E94" s="60"/>
      <c r="F94" s="37">
        <f>IF(A94="","",lookup!K63)</f>
        <v>144.09</v>
      </c>
      <c r="G94" s="37">
        <f t="shared" si="3"/>
        <v>10836.070000000002</v>
      </c>
      <c r="H94" s="37">
        <f t="shared" si="2"/>
        <v>405.21999999999991</v>
      </c>
      <c r="I94" s="38">
        <f>IF(A94="","",IF(lookup!O63&lt;0,0,lookup!O63))</f>
        <v>28413.51</v>
      </c>
    </row>
    <row r="95" spans="1:9">
      <c r="A95" s="30">
        <f>IF(I94="","",IF(I94&lt;=0,"",IF(A94=lookup!$I$1,"",lookup!I64)))</f>
        <v>61</v>
      </c>
      <c r="B95" s="39">
        <f t="shared" si="0"/>
        <v>41671</v>
      </c>
      <c r="C95" s="63">
        <f t="shared" si="1"/>
        <v>6</v>
      </c>
      <c r="D95" s="32">
        <f>IF(A95="","",lookup!M64)</f>
        <v>549.30999999999995</v>
      </c>
      <c r="E95" s="58"/>
      <c r="F95" s="32">
        <f>IF(A95="","",lookup!K64)</f>
        <v>142.07</v>
      </c>
      <c r="G95" s="32">
        <f t="shared" si="3"/>
        <v>10978.140000000001</v>
      </c>
      <c r="H95" s="32">
        <f t="shared" si="2"/>
        <v>407.23999999999995</v>
      </c>
      <c r="I95" s="33">
        <f>IF(A95="","",IF(lookup!O64&lt;0,0,lookup!O64))</f>
        <v>28006.27</v>
      </c>
    </row>
    <row r="96" spans="1:9">
      <c r="A96" s="40">
        <f>IF(I95="","",IF(I95&lt;=0,"",IF(A95=lookup!$I$1,"",lookup!I65)))</f>
        <v>62</v>
      </c>
      <c r="B96" s="41">
        <f t="shared" si="0"/>
        <v>41699</v>
      </c>
      <c r="C96" s="64">
        <f t="shared" si="1"/>
        <v>6</v>
      </c>
      <c r="D96" s="42">
        <f>IF(A96="","",lookup!M65)</f>
        <v>549.30999999999995</v>
      </c>
      <c r="E96" s="59"/>
      <c r="F96" s="42">
        <f>IF(A96="","",lookup!K65)</f>
        <v>140.03</v>
      </c>
      <c r="G96" s="42">
        <f t="shared" si="3"/>
        <v>11118.170000000002</v>
      </c>
      <c r="H96" s="42">
        <f t="shared" si="2"/>
        <v>409.28</v>
      </c>
      <c r="I96" s="43">
        <f>IF(A96="","",IF(lookup!O65&lt;0,0,lookup!O65))</f>
        <v>27596.99</v>
      </c>
    </row>
    <row r="97" spans="1:9">
      <c r="A97" s="40">
        <f>IF(I96="","",IF(I96&lt;=0,"",IF(A96=lookup!$I$1,"",lookup!I66)))</f>
        <v>63</v>
      </c>
      <c r="B97" s="41">
        <f t="shared" si="0"/>
        <v>41730</v>
      </c>
      <c r="C97" s="64">
        <f t="shared" si="1"/>
        <v>6</v>
      </c>
      <c r="D97" s="42">
        <f>IF(A97="","",lookup!M66)</f>
        <v>549.30999999999995</v>
      </c>
      <c r="E97" s="59"/>
      <c r="F97" s="42">
        <f>IF(A97="","",lookup!K66)</f>
        <v>137.97999999999999</v>
      </c>
      <c r="G97" s="42">
        <f t="shared" si="3"/>
        <v>11256.150000000001</v>
      </c>
      <c r="H97" s="42">
        <f t="shared" si="2"/>
        <v>411.32999999999993</v>
      </c>
      <c r="I97" s="43">
        <f>IF(A97="","",IF(lookup!O66&lt;0,0,lookup!O66))</f>
        <v>27185.66</v>
      </c>
    </row>
    <row r="98" spans="1:9">
      <c r="A98" s="40">
        <f>IF(I97="","",IF(I97&lt;=0,"",IF(A97=lookup!$I$1,"",lookup!I67)))</f>
        <v>64</v>
      </c>
      <c r="B98" s="41">
        <f t="shared" si="0"/>
        <v>41760</v>
      </c>
      <c r="C98" s="64">
        <f t="shared" si="1"/>
        <v>6</v>
      </c>
      <c r="D98" s="42">
        <f>IF(A98="","",lookup!M67)</f>
        <v>549.30999999999995</v>
      </c>
      <c r="E98" s="59"/>
      <c r="F98" s="42">
        <f>IF(A98="","",lookup!K67)</f>
        <v>135.93</v>
      </c>
      <c r="G98" s="42">
        <f t="shared" si="3"/>
        <v>11392.080000000002</v>
      </c>
      <c r="H98" s="42">
        <f t="shared" si="2"/>
        <v>413.37999999999994</v>
      </c>
      <c r="I98" s="43">
        <f>IF(A98="","",IF(lookup!O67&lt;0,0,lookup!O67))</f>
        <v>26772.28</v>
      </c>
    </row>
    <row r="99" spans="1:9">
      <c r="A99" s="40">
        <f>IF(I98="","",IF(I98&lt;=0,"",IF(A98=lookup!$I$1,"",lookup!I68)))</f>
        <v>65</v>
      </c>
      <c r="B99" s="41">
        <f t="shared" ref="B99:B162" si="4">IF(A99="","",DATE(YEAR($C$6),MONTH($C$6)+(A99-1),DAY($C$6)))</f>
        <v>41791</v>
      </c>
      <c r="C99" s="64">
        <f t="shared" ref="C99:C162" si="5">IF(A99="","",IF(A99&lt;=$C$9*12,IF(C98&lt;&gt;$C$3,C98,$C$3),MIN($C$12,IF(MOD((A99-$C$9*12)-1,$C$10)=0,C98+$C$11,C98))))</f>
        <v>6</v>
      </c>
      <c r="D99" s="42">
        <f>IF(A99="","",lookup!M68)</f>
        <v>549.30999999999995</v>
      </c>
      <c r="E99" s="59"/>
      <c r="F99" s="42">
        <f>IF(A99="","",lookup!K68)</f>
        <v>133.86000000000001</v>
      </c>
      <c r="G99" s="42">
        <f t="shared" si="3"/>
        <v>11525.940000000002</v>
      </c>
      <c r="H99" s="42">
        <f t="shared" ref="H99:H162" si="6">IF(A99="","",IF(ISBLANK(E99),D99-F99,E99-F99))</f>
        <v>415.44999999999993</v>
      </c>
      <c r="I99" s="43">
        <f>IF(A99="","",IF(lookup!O68&lt;0,0,lookup!O68))</f>
        <v>26356.83</v>
      </c>
    </row>
    <row r="100" spans="1:9">
      <c r="A100" s="40">
        <f>IF(I99="","",IF(I99&lt;=0,"",IF(A99=lookup!$I$1,"",lookup!I69)))</f>
        <v>66</v>
      </c>
      <c r="B100" s="41">
        <f t="shared" si="4"/>
        <v>41821</v>
      </c>
      <c r="C100" s="64">
        <f t="shared" si="5"/>
        <v>6</v>
      </c>
      <c r="D100" s="42">
        <f>IF(A100="","",lookup!M69)</f>
        <v>549.30999999999995</v>
      </c>
      <c r="E100" s="59"/>
      <c r="F100" s="42">
        <f>IF(A100="","",lookup!K69)</f>
        <v>131.78</v>
      </c>
      <c r="G100" s="42">
        <f t="shared" ref="G100:G163" si="7">IF(A100="","",G99+F100)</f>
        <v>11657.720000000003</v>
      </c>
      <c r="H100" s="42">
        <f t="shared" si="6"/>
        <v>417.53</v>
      </c>
      <c r="I100" s="43">
        <f>IF(A100="","",IF(lookup!O69&lt;0,0,lookup!O69))</f>
        <v>25939.3</v>
      </c>
    </row>
    <row r="101" spans="1:9">
      <c r="A101" s="40">
        <f>IF(I100="","",IF(I100&lt;=0,"",IF(A100=lookup!$I$1,"",lookup!I70)))</f>
        <v>67</v>
      </c>
      <c r="B101" s="41">
        <f t="shared" si="4"/>
        <v>41852</v>
      </c>
      <c r="C101" s="64">
        <f t="shared" si="5"/>
        <v>6</v>
      </c>
      <c r="D101" s="42">
        <f>IF(A101="","",lookup!M70)</f>
        <v>549.30999999999995</v>
      </c>
      <c r="E101" s="59"/>
      <c r="F101" s="42">
        <f>IF(A101="","",lookup!K70)</f>
        <v>129.69999999999999</v>
      </c>
      <c r="G101" s="42">
        <f t="shared" si="7"/>
        <v>11787.420000000004</v>
      </c>
      <c r="H101" s="42">
        <f t="shared" si="6"/>
        <v>419.60999999999996</v>
      </c>
      <c r="I101" s="43">
        <f>IF(A101="","",IF(lookup!O70&lt;0,0,lookup!O70))</f>
        <v>25519.69</v>
      </c>
    </row>
    <row r="102" spans="1:9">
      <c r="A102" s="40">
        <f>IF(I101="","",IF(I101&lt;=0,"",IF(A101=lookup!$I$1,"",lookup!I71)))</f>
        <v>68</v>
      </c>
      <c r="B102" s="41">
        <f t="shared" si="4"/>
        <v>41883</v>
      </c>
      <c r="C102" s="64">
        <f t="shared" si="5"/>
        <v>6</v>
      </c>
      <c r="D102" s="42">
        <f>IF(A102="","",lookup!M71)</f>
        <v>549.30999999999995</v>
      </c>
      <c r="E102" s="59"/>
      <c r="F102" s="42">
        <f>IF(A102="","",lookup!K71)</f>
        <v>127.6</v>
      </c>
      <c r="G102" s="42">
        <f t="shared" si="7"/>
        <v>11915.020000000004</v>
      </c>
      <c r="H102" s="42">
        <f t="shared" si="6"/>
        <v>421.70999999999992</v>
      </c>
      <c r="I102" s="43">
        <f>IF(A102="","",IF(lookup!O71&lt;0,0,lookup!O71))</f>
        <v>25097.98</v>
      </c>
    </row>
    <row r="103" spans="1:9">
      <c r="A103" s="40">
        <f>IF(I102="","",IF(I102&lt;=0,"",IF(A102=lookup!$I$1,"",lookup!I72)))</f>
        <v>69</v>
      </c>
      <c r="B103" s="41">
        <f t="shared" si="4"/>
        <v>41913</v>
      </c>
      <c r="C103" s="64">
        <f t="shared" si="5"/>
        <v>6</v>
      </c>
      <c r="D103" s="42">
        <f>IF(A103="","",lookup!M72)</f>
        <v>549.30999999999995</v>
      </c>
      <c r="E103" s="59"/>
      <c r="F103" s="42">
        <f>IF(A103="","",lookup!K72)</f>
        <v>125.49</v>
      </c>
      <c r="G103" s="42">
        <f t="shared" si="7"/>
        <v>12040.510000000004</v>
      </c>
      <c r="H103" s="42">
        <f t="shared" si="6"/>
        <v>423.81999999999994</v>
      </c>
      <c r="I103" s="43">
        <f>IF(A103="","",IF(lookup!O72&lt;0,0,lookup!O72))</f>
        <v>24674.16</v>
      </c>
    </row>
    <row r="104" spans="1:9">
      <c r="A104" s="40">
        <f>IF(I103="","",IF(I103&lt;=0,"",IF(A103=lookup!$I$1,"",lookup!I73)))</f>
        <v>70</v>
      </c>
      <c r="B104" s="41">
        <f t="shared" si="4"/>
        <v>41944</v>
      </c>
      <c r="C104" s="64">
        <f t="shared" si="5"/>
        <v>6</v>
      </c>
      <c r="D104" s="42">
        <f>IF(A104="","",lookup!M73)</f>
        <v>549.30999999999995</v>
      </c>
      <c r="E104" s="59"/>
      <c r="F104" s="42">
        <f>IF(A104="","",lookup!K73)</f>
        <v>123.37</v>
      </c>
      <c r="G104" s="42">
        <f t="shared" si="7"/>
        <v>12163.880000000005</v>
      </c>
      <c r="H104" s="42">
        <f t="shared" si="6"/>
        <v>425.93999999999994</v>
      </c>
      <c r="I104" s="43">
        <f>IF(A104="","",IF(lookup!O73&lt;0,0,lookup!O73))</f>
        <v>24248.22</v>
      </c>
    </row>
    <row r="105" spans="1:9">
      <c r="A105" s="40">
        <f>IF(I104="","",IF(I104&lt;=0,"",IF(A104=lookup!$I$1,"",lookup!I74)))</f>
        <v>71</v>
      </c>
      <c r="B105" s="41">
        <f t="shared" si="4"/>
        <v>41974</v>
      </c>
      <c r="C105" s="64">
        <f t="shared" si="5"/>
        <v>6</v>
      </c>
      <c r="D105" s="42">
        <f>IF(A105="","",lookup!M74)</f>
        <v>549.30999999999995</v>
      </c>
      <c r="E105" s="59"/>
      <c r="F105" s="42">
        <f>IF(A105="","",lookup!K74)</f>
        <v>121.24</v>
      </c>
      <c r="G105" s="42">
        <f t="shared" si="7"/>
        <v>12285.120000000004</v>
      </c>
      <c r="H105" s="42">
        <f t="shared" si="6"/>
        <v>428.06999999999994</v>
      </c>
      <c r="I105" s="43">
        <f>IF(A105="","",IF(lookup!O74&lt;0,0,lookup!O74))</f>
        <v>23820.15</v>
      </c>
    </row>
    <row r="106" spans="1:9" ht="13.5" thickBot="1">
      <c r="A106" s="34">
        <f>IF(I105="","",IF(I105&lt;=0,"",IF(A105=lookup!$I$1,"",lookup!I75)))</f>
        <v>72</v>
      </c>
      <c r="B106" s="44">
        <f t="shared" si="4"/>
        <v>42005</v>
      </c>
      <c r="C106" s="65">
        <f t="shared" si="5"/>
        <v>6</v>
      </c>
      <c r="D106" s="37">
        <f>IF(A106="","",lookup!M75)</f>
        <v>549.30999999999995</v>
      </c>
      <c r="E106" s="60"/>
      <c r="F106" s="37">
        <f>IF(A106="","",lookup!K75)</f>
        <v>119.1</v>
      </c>
      <c r="G106" s="37">
        <f t="shared" si="7"/>
        <v>12404.220000000005</v>
      </c>
      <c r="H106" s="37">
        <f t="shared" si="6"/>
        <v>430.20999999999992</v>
      </c>
      <c r="I106" s="38">
        <f>IF(A106="","",IF(lookup!O75&lt;0,0,lookup!O75))</f>
        <v>23389.94</v>
      </c>
    </row>
    <row r="107" spans="1:9">
      <c r="A107" s="30">
        <f>IF(I106="","",IF(I106&lt;=0,"",IF(A106=lookup!$I$1,"",lookup!I76)))</f>
        <v>73</v>
      </c>
      <c r="B107" s="39">
        <f t="shared" si="4"/>
        <v>42036</v>
      </c>
      <c r="C107" s="63">
        <f t="shared" si="5"/>
        <v>6</v>
      </c>
      <c r="D107" s="32">
        <f>IF(A107="","",lookup!M76)</f>
        <v>549.30999999999995</v>
      </c>
      <c r="E107" s="58"/>
      <c r="F107" s="32">
        <f>IF(A107="","",lookup!K76)</f>
        <v>116.95</v>
      </c>
      <c r="G107" s="32">
        <f t="shared" si="7"/>
        <v>12521.170000000006</v>
      </c>
      <c r="H107" s="32">
        <f t="shared" si="6"/>
        <v>432.35999999999996</v>
      </c>
      <c r="I107" s="33">
        <f>IF(A107="","",IF(lookup!O76&lt;0,0,lookup!O76))</f>
        <v>22957.58</v>
      </c>
    </row>
    <row r="108" spans="1:9">
      <c r="A108" s="40">
        <f>IF(I107="","",IF(I107&lt;=0,"",IF(A107=lookup!$I$1,"",lookup!I77)))</f>
        <v>74</v>
      </c>
      <c r="B108" s="41">
        <f t="shared" si="4"/>
        <v>42064</v>
      </c>
      <c r="C108" s="64">
        <f t="shared" si="5"/>
        <v>6</v>
      </c>
      <c r="D108" s="42">
        <f>IF(A108="","",lookup!M77)</f>
        <v>549.30999999999995</v>
      </c>
      <c r="E108" s="59"/>
      <c r="F108" s="42">
        <f>IF(A108="","",lookup!K77)</f>
        <v>114.79</v>
      </c>
      <c r="G108" s="42">
        <f t="shared" si="7"/>
        <v>12635.960000000006</v>
      </c>
      <c r="H108" s="42">
        <f t="shared" si="6"/>
        <v>434.51999999999992</v>
      </c>
      <c r="I108" s="43">
        <f>IF(A108="","",IF(lookup!O77&lt;0,0,lookup!O77))</f>
        <v>22523.06</v>
      </c>
    </row>
    <row r="109" spans="1:9">
      <c r="A109" s="40">
        <f>IF(I108="","",IF(I108&lt;=0,"",IF(A108=lookup!$I$1,"",lookup!I78)))</f>
        <v>75</v>
      </c>
      <c r="B109" s="41">
        <f t="shared" si="4"/>
        <v>42095</v>
      </c>
      <c r="C109" s="64">
        <f t="shared" si="5"/>
        <v>6</v>
      </c>
      <c r="D109" s="42">
        <f>IF(A109="","",lookup!M78)</f>
        <v>549.30999999999995</v>
      </c>
      <c r="E109" s="59"/>
      <c r="F109" s="42">
        <f>IF(A109="","",lookup!K78)</f>
        <v>112.62</v>
      </c>
      <c r="G109" s="42">
        <f t="shared" si="7"/>
        <v>12748.580000000007</v>
      </c>
      <c r="H109" s="42">
        <f t="shared" si="6"/>
        <v>436.68999999999994</v>
      </c>
      <c r="I109" s="43">
        <f>IF(A109="","",IF(lookup!O78&lt;0,0,lookup!O78))</f>
        <v>22086.37</v>
      </c>
    </row>
    <row r="110" spans="1:9">
      <c r="A110" s="40">
        <f>IF(I109="","",IF(I109&lt;=0,"",IF(A109=lookup!$I$1,"",lookup!I79)))</f>
        <v>76</v>
      </c>
      <c r="B110" s="41">
        <f t="shared" si="4"/>
        <v>42125</v>
      </c>
      <c r="C110" s="64">
        <f t="shared" si="5"/>
        <v>6</v>
      </c>
      <c r="D110" s="42">
        <f>IF(A110="","",lookup!M79)</f>
        <v>549.30999999999995</v>
      </c>
      <c r="E110" s="59"/>
      <c r="F110" s="42">
        <f>IF(A110="","",lookup!K79)</f>
        <v>110.43</v>
      </c>
      <c r="G110" s="42">
        <f t="shared" si="7"/>
        <v>12859.010000000007</v>
      </c>
      <c r="H110" s="42">
        <f t="shared" si="6"/>
        <v>438.87999999999994</v>
      </c>
      <c r="I110" s="43">
        <f>IF(A110="","",IF(lookup!O79&lt;0,0,lookup!O79))</f>
        <v>21647.49</v>
      </c>
    </row>
    <row r="111" spans="1:9">
      <c r="A111" s="40">
        <f>IF(I110="","",IF(I110&lt;=0,"",IF(A110=lookup!$I$1,"",lookup!I80)))</f>
        <v>77</v>
      </c>
      <c r="B111" s="41">
        <f t="shared" si="4"/>
        <v>42156</v>
      </c>
      <c r="C111" s="64">
        <f t="shared" si="5"/>
        <v>6</v>
      </c>
      <c r="D111" s="42">
        <f>IF(A111="","",lookup!M80)</f>
        <v>549.30999999999995</v>
      </c>
      <c r="E111" s="59"/>
      <c r="F111" s="42">
        <f>IF(A111="","",lookup!K80)</f>
        <v>108.24</v>
      </c>
      <c r="G111" s="42">
        <f t="shared" si="7"/>
        <v>12967.250000000007</v>
      </c>
      <c r="H111" s="42">
        <f t="shared" si="6"/>
        <v>441.06999999999994</v>
      </c>
      <c r="I111" s="43">
        <f>IF(A111="","",IF(lookup!O80&lt;0,0,lookup!O80))</f>
        <v>21206.42</v>
      </c>
    </row>
    <row r="112" spans="1:9">
      <c r="A112" s="40">
        <f>IF(I111="","",IF(I111&lt;=0,"",IF(A111=lookup!$I$1,"",lookup!I81)))</f>
        <v>78</v>
      </c>
      <c r="B112" s="41">
        <f t="shared" si="4"/>
        <v>42186</v>
      </c>
      <c r="C112" s="64">
        <f t="shared" si="5"/>
        <v>6</v>
      </c>
      <c r="D112" s="42">
        <f>IF(A112="","",lookup!M81)</f>
        <v>549.30999999999995</v>
      </c>
      <c r="E112" s="59"/>
      <c r="F112" s="42">
        <f>IF(A112="","",lookup!K81)</f>
        <v>106.03</v>
      </c>
      <c r="G112" s="42">
        <f t="shared" si="7"/>
        <v>13073.280000000008</v>
      </c>
      <c r="H112" s="42">
        <f t="shared" si="6"/>
        <v>443.28</v>
      </c>
      <c r="I112" s="43">
        <f>IF(A112="","",IF(lookup!O81&lt;0,0,lookup!O81))</f>
        <v>20763.14</v>
      </c>
    </row>
    <row r="113" spans="1:9">
      <c r="A113" s="40">
        <f>IF(I112="","",IF(I112&lt;=0,"",IF(A112=lookup!$I$1,"",lookup!I82)))</f>
        <v>79</v>
      </c>
      <c r="B113" s="41">
        <f t="shared" si="4"/>
        <v>42217</v>
      </c>
      <c r="C113" s="64">
        <f t="shared" si="5"/>
        <v>6</v>
      </c>
      <c r="D113" s="42">
        <f>IF(A113="","",lookup!M82)</f>
        <v>549.30999999999995</v>
      </c>
      <c r="E113" s="59"/>
      <c r="F113" s="42">
        <f>IF(A113="","",lookup!K82)</f>
        <v>103.82</v>
      </c>
      <c r="G113" s="42">
        <f t="shared" si="7"/>
        <v>13177.100000000008</v>
      </c>
      <c r="H113" s="42">
        <f t="shared" si="6"/>
        <v>445.48999999999995</v>
      </c>
      <c r="I113" s="43">
        <f>IF(A113="","",IF(lookup!O82&lt;0,0,lookup!O82))</f>
        <v>20317.650000000001</v>
      </c>
    </row>
    <row r="114" spans="1:9">
      <c r="A114" s="40">
        <f>IF(I113="","",IF(I113&lt;=0,"",IF(A113=lookup!$I$1,"",lookup!I83)))</f>
        <v>80</v>
      </c>
      <c r="B114" s="41">
        <f t="shared" si="4"/>
        <v>42248</v>
      </c>
      <c r="C114" s="64">
        <f t="shared" si="5"/>
        <v>6</v>
      </c>
      <c r="D114" s="42">
        <f>IF(A114="","",lookup!M83)</f>
        <v>549.30999999999995</v>
      </c>
      <c r="E114" s="59"/>
      <c r="F114" s="42">
        <f>IF(A114="","",lookup!K83)</f>
        <v>101.59</v>
      </c>
      <c r="G114" s="42">
        <f t="shared" si="7"/>
        <v>13278.690000000008</v>
      </c>
      <c r="H114" s="42">
        <f t="shared" si="6"/>
        <v>447.71999999999991</v>
      </c>
      <c r="I114" s="43">
        <f>IF(A114="","",IF(lookup!O83&lt;0,0,lookup!O83))</f>
        <v>19869.93</v>
      </c>
    </row>
    <row r="115" spans="1:9">
      <c r="A115" s="40">
        <f>IF(I114="","",IF(I114&lt;=0,"",IF(A114=lookup!$I$1,"",lookup!I84)))</f>
        <v>81</v>
      </c>
      <c r="B115" s="41">
        <f t="shared" si="4"/>
        <v>42278</v>
      </c>
      <c r="C115" s="64">
        <f t="shared" si="5"/>
        <v>6</v>
      </c>
      <c r="D115" s="42">
        <f>IF(A115="","",lookup!M84)</f>
        <v>549.30999999999995</v>
      </c>
      <c r="E115" s="59"/>
      <c r="F115" s="42">
        <f>IF(A115="","",lookup!K84)</f>
        <v>99.35</v>
      </c>
      <c r="G115" s="42">
        <f t="shared" si="7"/>
        <v>13378.040000000008</v>
      </c>
      <c r="H115" s="42">
        <f t="shared" si="6"/>
        <v>449.95999999999992</v>
      </c>
      <c r="I115" s="43">
        <f>IF(A115="","",IF(lookup!O84&lt;0,0,lookup!O84))</f>
        <v>19419.97</v>
      </c>
    </row>
    <row r="116" spans="1:9">
      <c r="A116" s="40">
        <f>IF(I115="","",IF(I115&lt;=0,"",IF(A115=lookup!$I$1,"",lookup!I85)))</f>
        <v>82</v>
      </c>
      <c r="B116" s="41">
        <f t="shared" si="4"/>
        <v>42309</v>
      </c>
      <c r="C116" s="64">
        <f t="shared" si="5"/>
        <v>6</v>
      </c>
      <c r="D116" s="42">
        <f>IF(A116="","",lookup!M85)</f>
        <v>549.30999999999995</v>
      </c>
      <c r="E116" s="59"/>
      <c r="F116" s="42">
        <f>IF(A116="","",lookup!K85)</f>
        <v>97.1</v>
      </c>
      <c r="G116" s="42">
        <f t="shared" si="7"/>
        <v>13475.140000000009</v>
      </c>
      <c r="H116" s="42">
        <f t="shared" si="6"/>
        <v>452.20999999999992</v>
      </c>
      <c r="I116" s="43">
        <f>IF(A116="","",IF(lookup!O85&lt;0,0,lookup!O85))</f>
        <v>18967.759999999998</v>
      </c>
    </row>
    <row r="117" spans="1:9">
      <c r="A117" s="40">
        <f>IF(I116="","",IF(I116&lt;=0,"",IF(A116=lookup!$I$1,"",lookup!I86)))</f>
        <v>83</v>
      </c>
      <c r="B117" s="41">
        <f t="shared" si="4"/>
        <v>42339</v>
      </c>
      <c r="C117" s="64">
        <f t="shared" si="5"/>
        <v>6</v>
      </c>
      <c r="D117" s="42">
        <f>IF(A117="","",lookup!M86)</f>
        <v>549.30999999999995</v>
      </c>
      <c r="E117" s="59"/>
      <c r="F117" s="42">
        <f>IF(A117="","",lookup!K86)</f>
        <v>94.84</v>
      </c>
      <c r="G117" s="42">
        <f t="shared" si="7"/>
        <v>13569.980000000009</v>
      </c>
      <c r="H117" s="42">
        <f t="shared" si="6"/>
        <v>454.46999999999991</v>
      </c>
      <c r="I117" s="43">
        <f>IF(A117="","",IF(lookup!O86&lt;0,0,lookup!O86))</f>
        <v>18513.29</v>
      </c>
    </row>
    <row r="118" spans="1:9" ht="13.5" thickBot="1">
      <c r="A118" s="34">
        <f>IF(I117="","",IF(I117&lt;=0,"",IF(A117=lookup!$I$1,"",lookup!I87)))</f>
        <v>84</v>
      </c>
      <c r="B118" s="44">
        <f t="shared" si="4"/>
        <v>42370</v>
      </c>
      <c r="C118" s="65">
        <f t="shared" si="5"/>
        <v>6</v>
      </c>
      <c r="D118" s="37">
        <f>IF(A118="","",lookup!M87)</f>
        <v>549.30999999999995</v>
      </c>
      <c r="E118" s="60"/>
      <c r="F118" s="37">
        <f>IF(A118="","",lookup!K87)</f>
        <v>92.57</v>
      </c>
      <c r="G118" s="37">
        <f t="shared" si="7"/>
        <v>13662.550000000008</v>
      </c>
      <c r="H118" s="37">
        <f t="shared" si="6"/>
        <v>456.73999999999995</v>
      </c>
      <c r="I118" s="38">
        <f>IF(A118="","",IF(lookup!O87&lt;0,0,lookup!O87))</f>
        <v>18056.55</v>
      </c>
    </row>
    <row r="119" spans="1:9">
      <c r="A119" s="30">
        <f>IF(I118="","",IF(I118&lt;=0,"",IF(A118=lookup!$I$1,"",lookup!I88)))</f>
        <v>85</v>
      </c>
      <c r="B119" s="39">
        <f t="shared" si="4"/>
        <v>42401</v>
      </c>
      <c r="C119" s="63">
        <f t="shared" si="5"/>
        <v>6</v>
      </c>
      <c r="D119" s="32">
        <f>IF(A119="","",lookup!M88)</f>
        <v>549.30999999999995</v>
      </c>
      <c r="E119" s="58"/>
      <c r="F119" s="32">
        <f>IF(A119="","",lookup!K88)</f>
        <v>90.28</v>
      </c>
      <c r="G119" s="32">
        <f t="shared" si="7"/>
        <v>13752.830000000009</v>
      </c>
      <c r="H119" s="32">
        <f t="shared" si="6"/>
        <v>459.03</v>
      </c>
      <c r="I119" s="33">
        <f>IF(A119="","",IF(lookup!O88&lt;0,0,lookup!O88))</f>
        <v>17597.52</v>
      </c>
    </row>
    <row r="120" spans="1:9">
      <c r="A120" s="40">
        <f>IF(I119="","",IF(I119&lt;=0,"",IF(A119=lookup!$I$1,"",lookup!I89)))</f>
        <v>86</v>
      </c>
      <c r="B120" s="41">
        <f t="shared" si="4"/>
        <v>42430</v>
      </c>
      <c r="C120" s="64">
        <f t="shared" si="5"/>
        <v>6</v>
      </c>
      <c r="D120" s="42">
        <f>IF(A120="","",lookup!M89)</f>
        <v>549.30999999999995</v>
      </c>
      <c r="E120" s="59"/>
      <c r="F120" s="42">
        <f>IF(A120="","",lookup!K89)</f>
        <v>87.99</v>
      </c>
      <c r="G120" s="42">
        <f t="shared" si="7"/>
        <v>13840.820000000009</v>
      </c>
      <c r="H120" s="42">
        <f t="shared" si="6"/>
        <v>461.31999999999994</v>
      </c>
      <c r="I120" s="43">
        <f>IF(A120="","",IF(lookup!O89&lt;0,0,lookup!O89))</f>
        <v>17136.2</v>
      </c>
    </row>
    <row r="121" spans="1:9">
      <c r="A121" s="40">
        <f>IF(I120="","",IF(I120&lt;=0,"",IF(A120=lookup!$I$1,"",lookup!I90)))</f>
        <v>87</v>
      </c>
      <c r="B121" s="41">
        <f t="shared" si="4"/>
        <v>42461</v>
      </c>
      <c r="C121" s="64">
        <f t="shared" si="5"/>
        <v>6</v>
      </c>
      <c r="D121" s="42">
        <f>IF(A121="","",lookup!M90)</f>
        <v>549.30999999999995</v>
      </c>
      <c r="E121" s="59"/>
      <c r="F121" s="42">
        <f>IF(A121="","",lookup!K90)</f>
        <v>85.68</v>
      </c>
      <c r="G121" s="42">
        <f t="shared" si="7"/>
        <v>13926.500000000009</v>
      </c>
      <c r="H121" s="42">
        <f t="shared" si="6"/>
        <v>463.62999999999994</v>
      </c>
      <c r="I121" s="43">
        <f>IF(A121="","",IF(lookup!O90&lt;0,0,lookup!O90))</f>
        <v>16672.57</v>
      </c>
    </row>
    <row r="122" spans="1:9">
      <c r="A122" s="40">
        <f>IF(I121="","",IF(I121&lt;=0,"",IF(A121=lookup!$I$1,"",lookup!I91)))</f>
        <v>88</v>
      </c>
      <c r="B122" s="41">
        <f t="shared" si="4"/>
        <v>42491</v>
      </c>
      <c r="C122" s="64">
        <f t="shared" si="5"/>
        <v>6</v>
      </c>
      <c r="D122" s="42">
        <f>IF(A122="","",lookup!M91)</f>
        <v>549.30999999999995</v>
      </c>
      <c r="E122" s="59"/>
      <c r="F122" s="42">
        <f>IF(A122="","",lookup!K91)</f>
        <v>83.36</v>
      </c>
      <c r="G122" s="42">
        <f t="shared" si="7"/>
        <v>14009.86000000001</v>
      </c>
      <c r="H122" s="42">
        <f t="shared" si="6"/>
        <v>465.94999999999993</v>
      </c>
      <c r="I122" s="43">
        <f>IF(A122="","",IF(lookup!O91&lt;0,0,lookup!O91))</f>
        <v>16206.62</v>
      </c>
    </row>
    <row r="123" spans="1:9">
      <c r="A123" s="40">
        <f>IF(I122="","",IF(I122&lt;=0,"",IF(A122=lookup!$I$1,"",lookup!I92)))</f>
        <v>89</v>
      </c>
      <c r="B123" s="41">
        <f t="shared" si="4"/>
        <v>42522</v>
      </c>
      <c r="C123" s="64">
        <f t="shared" si="5"/>
        <v>6</v>
      </c>
      <c r="D123" s="42">
        <f>IF(A123="","",lookup!M92)</f>
        <v>549.30999999999995</v>
      </c>
      <c r="E123" s="59"/>
      <c r="F123" s="42">
        <f>IF(A123="","",lookup!K92)</f>
        <v>81.03</v>
      </c>
      <c r="G123" s="42">
        <f t="shared" si="7"/>
        <v>14090.89000000001</v>
      </c>
      <c r="H123" s="42">
        <f t="shared" si="6"/>
        <v>468.28</v>
      </c>
      <c r="I123" s="43">
        <f>IF(A123="","",IF(lookup!O92&lt;0,0,lookup!O92))</f>
        <v>15738.34</v>
      </c>
    </row>
    <row r="124" spans="1:9">
      <c r="A124" s="40">
        <f>IF(I123="","",IF(I123&lt;=0,"",IF(A123=lookup!$I$1,"",lookup!I93)))</f>
        <v>90</v>
      </c>
      <c r="B124" s="41">
        <f t="shared" si="4"/>
        <v>42552</v>
      </c>
      <c r="C124" s="64">
        <f t="shared" si="5"/>
        <v>6</v>
      </c>
      <c r="D124" s="42">
        <f>IF(A124="","",lookup!M93)</f>
        <v>549.30999999999995</v>
      </c>
      <c r="E124" s="59"/>
      <c r="F124" s="42">
        <f>IF(A124="","",lookup!K93)</f>
        <v>78.69</v>
      </c>
      <c r="G124" s="42">
        <f t="shared" si="7"/>
        <v>14169.580000000011</v>
      </c>
      <c r="H124" s="42">
        <f t="shared" si="6"/>
        <v>470.61999999999995</v>
      </c>
      <c r="I124" s="43">
        <f>IF(A124="","",IF(lookup!O93&lt;0,0,lookup!O93))</f>
        <v>15267.72</v>
      </c>
    </row>
    <row r="125" spans="1:9">
      <c r="A125" s="40">
        <f>IF(I124="","",IF(I124&lt;=0,"",IF(A124=lookup!$I$1,"",lookup!I94)))</f>
        <v>91</v>
      </c>
      <c r="B125" s="41">
        <f t="shared" si="4"/>
        <v>42583</v>
      </c>
      <c r="C125" s="64">
        <f t="shared" si="5"/>
        <v>6</v>
      </c>
      <c r="D125" s="42">
        <f>IF(A125="","",lookup!M94)</f>
        <v>549.30999999999995</v>
      </c>
      <c r="E125" s="59"/>
      <c r="F125" s="42">
        <f>IF(A125="","",lookup!K94)</f>
        <v>76.34</v>
      </c>
      <c r="G125" s="42">
        <f t="shared" si="7"/>
        <v>14245.920000000011</v>
      </c>
      <c r="H125" s="42">
        <f t="shared" si="6"/>
        <v>472.96999999999991</v>
      </c>
      <c r="I125" s="43">
        <f>IF(A125="","",IF(lookup!O94&lt;0,0,lookup!O94))</f>
        <v>14794.75</v>
      </c>
    </row>
    <row r="126" spans="1:9">
      <c r="A126" s="40">
        <f>IF(I125="","",IF(I125&lt;=0,"",IF(A125=lookup!$I$1,"",lookup!I95)))</f>
        <v>92</v>
      </c>
      <c r="B126" s="41">
        <f t="shared" si="4"/>
        <v>42614</v>
      </c>
      <c r="C126" s="64">
        <f t="shared" si="5"/>
        <v>6</v>
      </c>
      <c r="D126" s="42">
        <f>IF(A126="","",lookup!M95)</f>
        <v>549.30999999999995</v>
      </c>
      <c r="E126" s="59"/>
      <c r="F126" s="42">
        <f>IF(A126="","",lookup!K95)</f>
        <v>73.97</v>
      </c>
      <c r="G126" s="42">
        <f t="shared" si="7"/>
        <v>14319.89000000001</v>
      </c>
      <c r="H126" s="42">
        <f t="shared" si="6"/>
        <v>475.33999999999992</v>
      </c>
      <c r="I126" s="43">
        <f>IF(A126="","",IF(lookup!O95&lt;0,0,lookup!O95))</f>
        <v>14319.41</v>
      </c>
    </row>
    <row r="127" spans="1:9">
      <c r="A127" s="40">
        <f>IF(I126="","",IF(I126&lt;=0,"",IF(A126=lookup!$I$1,"",lookup!I96)))</f>
        <v>93</v>
      </c>
      <c r="B127" s="41">
        <f t="shared" si="4"/>
        <v>42644</v>
      </c>
      <c r="C127" s="64">
        <f t="shared" si="5"/>
        <v>6</v>
      </c>
      <c r="D127" s="42">
        <f>IF(A127="","",lookup!M96)</f>
        <v>549.30999999999995</v>
      </c>
      <c r="E127" s="59"/>
      <c r="F127" s="42">
        <f>IF(A127="","",lookup!K96)</f>
        <v>71.599999999999994</v>
      </c>
      <c r="G127" s="42">
        <f t="shared" si="7"/>
        <v>14391.490000000011</v>
      </c>
      <c r="H127" s="42">
        <f t="shared" si="6"/>
        <v>477.70999999999992</v>
      </c>
      <c r="I127" s="43">
        <f>IF(A127="","",IF(lookup!O96&lt;0,0,lookup!O96))</f>
        <v>13841.7</v>
      </c>
    </row>
    <row r="128" spans="1:9">
      <c r="A128" s="40">
        <f>IF(I127="","",IF(I127&lt;=0,"",IF(A127=lookup!$I$1,"",lookup!I97)))</f>
        <v>94</v>
      </c>
      <c r="B128" s="41">
        <f t="shared" si="4"/>
        <v>42675</v>
      </c>
      <c r="C128" s="64">
        <f t="shared" si="5"/>
        <v>6</v>
      </c>
      <c r="D128" s="42">
        <f>IF(A128="","",lookup!M97)</f>
        <v>549.30999999999995</v>
      </c>
      <c r="E128" s="59"/>
      <c r="F128" s="42">
        <f>IF(A128="","",lookup!K97)</f>
        <v>69.209999999999994</v>
      </c>
      <c r="G128" s="42">
        <f t="shared" si="7"/>
        <v>14460.70000000001</v>
      </c>
      <c r="H128" s="42">
        <f t="shared" si="6"/>
        <v>480.09999999999997</v>
      </c>
      <c r="I128" s="43">
        <f>IF(A128="","",IF(lookup!O97&lt;0,0,lookup!O97))</f>
        <v>13361.6</v>
      </c>
    </row>
    <row r="129" spans="1:9">
      <c r="A129" s="40">
        <f>IF(I128="","",IF(I128&lt;=0,"",IF(A128=lookup!$I$1,"",lookup!I98)))</f>
        <v>95</v>
      </c>
      <c r="B129" s="41">
        <f t="shared" si="4"/>
        <v>42705</v>
      </c>
      <c r="C129" s="64">
        <f t="shared" si="5"/>
        <v>6</v>
      </c>
      <c r="D129" s="42">
        <f>IF(A129="","",lookup!M98)</f>
        <v>549.30999999999995</v>
      </c>
      <c r="E129" s="59"/>
      <c r="F129" s="42">
        <f>IF(A129="","",lookup!K98)</f>
        <v>66.81</v>
      </c>
      <c r="G129" s="42">
        <f t="shared" si="7"/>
        <v>14527.510000000009</v>
      </c>
      <c r="H129" s="42">
        <f t="shared" si="6"/>
        <v>482.49999999999994</v>
      </c>
      <c r="I129" s="43">
        <f>IF(A129="","",IF(lookup!O98&lt;0,0,lookup!O98))</f>
        <v>12879.1</v>
      </c>
    </row>
    <row r="130" spans="1:9" ht="13.5" thickBot="1">
      <c r="A130" s="34">
        <f>IF(I129="","",IF(I129&lt;=0,"",IF(A129=lookup!$I$1,"",lookup!I99)))</f>
        <v>96</v>
      </c>
      <c r="B130" s="44">
        <f t="shared" si="4"/>
        <v>42736</v>
      </c>
      <c r="C130" s="65">
        <f t="shared" si="5"/>
        <v>6</v>
      </c>
      <c r="D130" s="37">
        <f>IF(A130="","",lookup!M99)</f>
        <v>549.30999999999995</v>
      </c>
      <c r="E130" s="60"/>
      <c r="F130" s="37">
        <f>IF(A130="","",lookup!K99)</f>
        <v>64.400000000000006</v>
      </c>
      <c r="G130" s="37">
        <f t="shared" si="7"/>
        <v>14591.910000000009</v>
      </c>
      <c r="H130" s="37">
        <f t="shared" si="6"/>
        <v>484.90999999999997</v>
      </c>
      <c r="I130" s="38">
        <f>IF(A130="","",IF(lookup!O99&lt;0,0,lookup!O99))</f>
        <v>12394.19</v>
      </c>
    </row>
    <row r="131" spans="1:9">
      <c r="A131" s="30">
        <f>IF(I130="","",IF(I130&lt;=0,"",IF(A130=lookup!$I$1,"",lookup!I100)))</f>
        <v>97</v>
      </c>
      <c r="B131" s="39">
        <f t="shared" si="4"/>
        <v>42767</v>
      </c>
      <c r="C131" s="63">
        <f t="shared" si="5"/>
        <v>6</v>
      </c>
      <c r="D131" s="32">
        <f>IF(A131="","",lookup!M100)</f>
        <v>549.30999999999995</v>
      </c>
      <c r="E131" s="58"/>
      <c r="F131" s="32">
        <f>IF(A131="","",lookup!K100)</f>
        <v>61.97</v>
      </c>
      <c r="G131" s="32">
        <f t="shared" si="7"/>
        <v>14653.880000000008</v>
      </c>
      <c r="H131" s="32">
        <f t="shared" si="6"/>
        <v>487.33999999999992</v>
      </c>
      <c r="I131" s="33">
        <f>IF(A131="","",IF(lookup!O100&lt;0,0,lookup!O100))</f>
        <v>11906.85</v>
      </c>
    </row>
    <row r="132" spans="1:9">
      <c r="A132" s="40">
        <f>IF(I131="","",IF(I131&lt;=0,"",IF(A131=lookup!$I$1,"",lookup!I101)))</f>
        <v>98</v>
      </c>
      <c r="B132" s="41">
        <f t="shared" si="4"/>
        <v>42795</v>
      </c>
      <c r="C132" s="64">
        <f t="shared" si="5"/>
        <v>6</v>
      </c>
      <c r="D132" s="42">
        <f>IF(A132="","",lookup!M101)</f>
        <v>549.30999999999995</v>
      </c>
      <c r="E132" s="59"/>
      <c r="F132" s="42">
        <f>IF(A132="","",lookup!K101)</f>
        <v>59.53</v>
      </c>
      <c r="G132" s="42">
        <f t="shared" si="7"/>
        <v>14713.410000000009</v>
      </c>
      <c r="H132" s="42">
        <f t="shared" si="6"/>
        <v>489.78</v>
      </c>
      <c r="I132" s="43">
        <f>IF(A132="","",IF(lookup!O101&lt;0,0,lookup!O101))</f>
        <v>11417.07</v>
      </c>
    </row>
    <row r="133" spans="1:9">
      <c r="A133" s="40">
        <f>IF(I132="","",IF(I132&lt;=0,"",IF(A132=lookup!$I$1,"",lookup!I102)))</f>
        <v>99</v>
      </c>
      <c r="B133" s="41">
        <f t="shared" si="4"/>
        <v>42826</v>
      </c>
      <c r="C133" s="64">
        <f t="shared" si="5"/>
        <v>6</v>
      </c>
      <c r="D133" s="42">
        <f>IF(A133="","",lookup!M102)</f>
        <v>549.30999999999995</v>
      </c>
      <c r="E133" s="59"/>
      <c r="F133" s="42">
        <f>IF(A133="","",lookup!K102)</f>
        <v>57.09</v>
      </c>
      <c r="G133" s="42">
        <f t="shared" si="7"/>
        <v>14770.500000000009</v>
      </c>
      <c r="H133" s="42">
        <f t="shared" si="6"/>
        <v>492.21999999999991</v>
      </c>
      <c r="I133" s="43">
        <f>IF(A133="","",IF(lookup!O102&lt;0,0,lookup!O102))</f>
        <v>10924.85</v>
      </c>
    </row>
    <row r="134" spans="1:9">
      <c r="A134" s="40">
        <f>IF(I133="","",IF(I133&lt;=0,"",IF(A133=lookup!$I$1,"",lookup!I103)))</f>
        <v>100</v>
      </c>
      <c r="B134" s="41">
        <f t="shared" si="4"/>
        <v>42856</v>
      </c>
      <c r="C134" s="64">
        <f t="shared" si="5"/>
        <v>6</v>
      </c>
      <c r="D134" s="42">
        <f>IF(A134="","",lookup!M103)</f>
        <v>549.30999999999995</v>
      </c>
      <c r="E134" s="59"/>
      <c r="F134" s="42">
        <f>IF(A134="","",lookup!K103)</f>
        <v>54.62</v>
      </c>
      <c r="G134" s="42">
        <f t="shared" si="7"/>
        <v>14825.12000000001</v>
      </c>
      <c r="H134" s="42">
        <f t="shared" si="6"/>
        <v>494.68999999999994</v>
      </c>
      <c r="I134" s="43">
        <f>IF(A134="","",IF(lookup!O103&lt;0,0,lookup!O103))</f>
        <v>10430.16</v>
      </c>
    </row>
    <row r="135" spans="1:9">
      <c r="A135" s="40">
        <f>IF(I134="","",IF(I134&lt;=0,"",IF(A134=lookup!$I$1,"",lookup!I104)))</f>
        <v>101</v>
      </c>
      <c r="B135" s="41">
        <f t="shared" si="4"/>
        <v>42887</v>
      </c>
      <c r="C135" s="64">
        <f t="shared" si="5"/>
        <v>6</v>
      </c>
      <c r="D135" s="42">
        <f>IF(A135="","",lookup!M104)</f>
        <v>549.30999999999995</v>
      </c>
      <c r="E135" s="59"/>
      <c r="F135" s="42">
        <f>IF(A135="","",lookup!K104)</f>
        <v>52.15</v>
      </c>
      <c r="G135" s="42">
        <f t="shared" si="7"/>
        <v>14877.27000000001</v>
      </c>
      <c r="H135" s="42">
        <f t="shared" si="6"/>
        <v>497.15999999999997</v>
      </c>
      <c r="I135" s="43">
        <f>IF(A135="","",IF(lookup!O104&lt;0,0,lookup!O104))</f>
        <v>9933</v>
      </c>
    </row>
    <row r="136" spans="1:9">
      <c r="A136" s="40">
        <f>IF(I135="","",IF(I135&lt;=0,"",IF(A135=lookup!$I$1,"",lookup!I105)))</f>
        <v>102</v>
      </c>
      <c r="B136" s="41">
        <f t="shared" si="4"/>
        <v>42917</v>
      </c>
      <c r="C136" s="64">
        <f t="shared" si="5"/>
        <v>6</v>
      </c>
      <c r="D136" s="42">
        <f>IF(A136="","",lookup!M105)</f>
        <v>549.30999999999995</v>
      </c>
      <c r="E136" s="59"/>
      <c r="F136" s="42">
        <f>IF(A136="","",lookup!K105)</f>
        <v>49.67</v>
      </c>
      <c r="G136" s="42">
        <f t="shared" si="7"/>
        <v>14926.94000000001</v>
      </c>
      <c r="H136" s="42">
        <f t="shared" si="6"/>
        <v>499.63999999999993</v>
      </c>
      <c r="I136" s="43">
        <f>IF(A136="","",IF(lookup!O105&lt;0,0,lookup!O105))</f>
        <v>9433.36</v>
      </c>
    </row>
    <row r="137" spans="1:9">
      <c r="A137" s="40">
        <f>IF(I136="","",IF(I136&lt;=0,"",IF(A136=lookup!$I$1,"",lookup!I106)))</f>
        <v>103</v>
      </c>
      <c r="B137" s="41">
        <f t="shared" si="4"/>
        <v>42948</v>
      </c>
      <c r="C137" s="64">
        <f t="shared" si="5"/>
        <v>6</v>
      </c>
      <c r="D137" s="42">
        <f>IF(A137="","",lookup!M106)</f>
        <v>549.30999999999995</v>
      </c>
      <c r="E137" s="59"/>
      <c r="F137" s="42">
        <f>IF(A137="","",lookup!K106)</f>
        <v>47.17</v>
      </c>
      <c r="G137" s="42">
        <f t="shared" si="7"/>
        <v>14974.11000000001</v>
      </c>
      <c r="H137" s="42">
        <f t="shared" si="6"/>
        <v>502.13999999999993</v>
      </c>
      <c r="I137" s="43">
        <f>IF(A137="","",IF(lookup!O106&lt;0,0,lookup!O106))</f>
        <v>8931.2199999999993</v>
      </c>
    </row>
    <row r="138" spans="1:9">
      <c r="A138" s="40">
        <f>IF(I137="","",IF(I137&lt;=0,"",IF(A137=lookup!$I$1,"",lookup!I107)))</f>
        <v>104</v>
      </c>
      <c r="B138" s="41">
        <f t="shared" si="4"/>
        <v>42979</v>
      </c>
      <c r="C138" s="64">
        <f t="shared" si="5"/>
        <v>6</v>
      </c>
      <c r="D138" s="42">
        <f>IF(A138="","",lookup!M107)</f>
        <v>549.30999999999995</v>
      </c>
      <c r="E138" s="59"/>
      <c r="F138" s="42">
        <f>IF(A138="","",lookup!K107)</f>
        <v>44.66</v>
      </c>
      <c r="G138" s="42">
        <f t="shared" si="7"/>
        <v>15018.77000000001</v>
      </c>
      <c r="H138" s="42">
        <f t="shared" si="6"/>
        <v>504.65</v>
      </c>
      <c r="I138" s="43">
        <f>IF(A138="","",IF(lookup!O107&lt;0,0,lookup!O107))</f>
        <v>8426.57</v>
      </c>
    </row>
    <row r="139" spans="1:9">
      <c r="A139" s="40">
        <f>IF(I138="","",IF(I138&lt;=0,"",IF(A138=lookup!$I$1,"",lookup!I108)))</f>
        <v>105</v>
      </c>
      <c r="B139" s="41">
        <f t="shared" si="4"/>
        <v>43009</v>
      </c>
      <c r="C139" s="64">
        <f t="shared" si="5"/>
        <v>6</v>
      </c>
      <c r="D139" s="42">
        <f>IF(A139="","",lookup!M108)</f>
        <v>549.30999999999995</v>
      </c>
      <c r="E139" s="59"/>
      <c r="F139" s="42">
        <f>IF(A139="","",lookup!K108)</f>
        <v>42.13</v>
      </c>
      <c r="G139" s="42">
        <f t="shared" si="7"/>
        <v>15060.900000000009</v>
      </c>
      <c r="H139" s="42">
        <f t="shared" si="6"/>
        <v>507.17999999999995</v>
      </c>
      <c r="I139" s="43">
        <f>IF(A139="","",IF(lookup!O108&lt;0,0,lookup!O108))</f>
        <v>7919.39</v>
      </c>
    </row>
    <row r="140" spans="1:9">
      <c r="A140" s="40">
        <f>IF(I139="","",IF(I139&lt;=0,"",IF(A139=lookup!$I$1,"",lookup!I109)))</f>
        <v>106</v>
      </c>
      <c r="B140" s="41">
        <f t="shared" si="4"/>
        <v>43040</v>
      </c>
      <c r="C140" s="64">
        <f t="shared" si="5"/>
        <v>6</v>
      </c>
      <c r="D140" s="42">
        <f>IF(A140="","",lookup!M109)</f>
        <v>549.30999999999995</v>
      </c>
      <c r="E140" s="59"/>
      <c r="F140" s="42">
        <f>IF(A140="","",lookup!K109)</f>
        <v>39.6</v>
      </c>
      <c r="G140" s="42">
        <f t="shared" si="7"/>
        <v>15100.500000000009</v>
      </c>
      <c r="H140" s="42">
        <f t="shared" si="6"/>
        <v>509.70999999999992</v>
      </c>
      <c r="I140" s="43">
        <f>IF(A140="","",IF(lookup!O109&lt;0,0,lookup!O109))</f>
        <v>7409.68</v>
      </c>
    </row>
    <row r="141" spans="1:9">
      <c r="A141" s="40">
        <f>IF(I140="","",IF(I140&lt;=0,"",IF(A140=lookup!$I$1,"",lookup!I110)))</f>
        <v>107</v>
      </c>
      <c r="B141" s="41">
        <f t="shared" si="4"/>
        <v>43070</v>
      </c>
      <c r="C141" s="64">
        <f t="shared" si="5"/>
        <v>6</v>
      </c>
      <c r="D141" s="42">
        <f>IF(A141="","",lookup!M110)</f>
        <v>549.30999999999995</v>
      </c>
      <c r="E141" s="59"/>
      <c r="F141" s="42">
        <f>IF(A141="","",lookup!K110)</f>
        <v>37.049999999999997</v>
      </c>
      <c r="G141" s="42">
        <f t="shared" si="7"/>
        <v>15137.550000000008</v>
      </c>
      <c r="H141" s="42">
        <f t="shared" si="6"/>
        <v>512.26</v>
      </c>
      <c r="I141" s="43">
        <f>IF(A141="","",IF(lookup!O110&lt;0,0,lookup!O110))</f>
        <v>6897.42</v>
      </c>
    </row>
    <row r="142" spans="1:9" ht="13.5" thickBot="1">
      <c r="A142" s="34">
        <f>IF(I141="","",IF(I141&lt;=0,"",IF(A141=lookup!$I$1,"",lookup!I111)))</f>
        <v>108</v>
      </c>
      <c r="B142" s="44">
        <f t="shared" si="4"/>
        <v>43101</v>
      </c>
      <c r="C142" s="65">
        <f t="shared" si="5"/>
        <v>6</v>
      </c>
      <c r="D142" s="37">
        <f>IF(A142="","",lookup!M111)</f>
        <v>549.30999999999995</v>
      </c>
      <c r="E142" s="60"/>
      <c r="F142" s="37">
        <f>IF(A142="","",lookup!K111)</f>
        <v>34.49</v>
      </c>
      <c r="G142" s="37">
        <f t="shared" si="7"/>
        <v>15172.040000000008</v>
      </c>
      <c r="H142" s="37">
        <f t="shared" si="6"/>
        <v>514.81999999999994</v>
      </c>
      <c r="I142" s="38">
        <f>IF(A142="","",IF(lookup!O111&lt;0,0,lookup!O111))</f>
        <v>6382.6</v>
      </c>
    </row>
    <row r="143" spans="1:9">
      <c r="A143" s="30">
        <f>IF(I142="","",IF(I142&lt;=0,"",IF(A142=lookup!$I$1,"",lookup!I112)))</f>
        <v>109</v>
      </c>
      <c r="B143" s="39">
        <f t="shared" si="4"/>
        <v>43132</v>
      </c>
      <c r="C143" s="63">
        <f t="shared" si="5"/>
        <v>6</v>
      </c>
      <c r="D143" s="32">
        <f>IF(A143="","",lookup!M112)</f>
        <v>549.30999999999995</v>
      </c>
      <c r="E143" s="58"/>
      <c r="F143" s="32">
        <f>IF(A143="","",lookup!K112)</f>
        <v>31.91</v>
      </c>
      <c r="G143" s="32">
        <f t="shared" si="7"/>
        <v>15203.950000000008</v>
      </c>
      <c r="H143" s="32">
        <f t="shared" si="6"/>
        <v>517.4</v>
      </c>
      <c r="I143" s="33">
        <f>IF(A143="","",IF(lookup!O112&lt;0,0,lookup!O112))</f>
        <v>5865.2</v>
      </c>
    </row>
    <row r="144" spans="1:9">
      <c r="A144" s="40">
        <f>IF(I143="","",IF(I143&lt;=0,"",IF(A143=lookup!$I$1,"",lookup!I113)))</f>
        <v>110</v>
      </c>
      <c r="B144" s="41">
        <f t="shared" si="4"/>
        <v>43160</v>
      </c>
      <c r="C144" s="64">
        <f t="shared" si="5"/>
        <v>6</v>
      </c>
      <c r="D144" s="42">
        <f>IF(A144="","",lookup!M113)</f>
        <v>549.30999999999995</v>
      </c>
      <c r="E144" s="59"/>
      <c r="F144" s="42">
        <f>IF(A144="","",lookup!K113)</f>
        <v>29.33</v>
      </c>
      <c r="G144" s="42">
        <f t="shared" si="7"/>
        <v>15233.280000000008</v>
      </c>
      <c r="H144" s="42">
        <f t="shared" si="6"/>
        <v>519.9799999999999</v>
      </c>
      <c r="I144" s="43">
        <f>IF(A144="","",IF(lookup!O113&lt;0,0,lookup!O113))</f>
        <v>5345.22</v>
      </c>
    </row>
    <row r="145" spans="1:9">
      <c r="A145" s="40">
        <f>IF(I144="","",IF(I144&lt;=0,"",IF(A144=lookup!$I$1,"",lookup!I114)))</f>
        <v>111</v>
      </c>
      <c r="B145" s="41">
        <f t="shared" si="4"/>
        <v>43191</v>
      </c>
      <c r="C145" s="64">
        <f t="shared" si="5"/>
        <v>6</v>
      </c>
      <c r="D145" s="42">
        <f>IF(A145="","",lookup!M114)</f>
        <v>549.30999999999995</v>
      </c>
      <c r="E145" s="59"/>
      <c r="F145" s="42">
        <f>IF(A145="","",lookup!K114)</f>
        <v>26.73</v>
      </c>
      <c r="G145" s="42">
        <f t="shared" si="7"/>
        <v>15260.010000000007</v>
      </c>
      <c r="H145" s="42">
        <f t="shared" si="6"/>
        <v>522.57999999999993</v>
      </c>
      <c r="I145" s="43">
        <f>IF(A145="","",IF(lookup!O114&lt;0,0,lookup!O114))</f>
        <v>4822.6400000000003</v>
      </c>
    </row>
    <row r="146" spans="1:9">
      <c r="A146" s="40">
        <f>IF(I145="","",IF(I145&lt;=0,"",IF(A145=lookup!$I$1,"",lookup!I115)))</f>
        <v>112</v>
      </c>
      <c r="B146" s="41">
        <f t="shared" si="4"/>
        <v>43221</v>
      </c>
      <c r="C146" s="64">
        <f t="shared" si="5"/>
        <v>6</v>
      </c>
      <c r="D146" s="42">
        <f>IF(A146="","",lookup!M115)</f>
        <v>549.30999999999995</v>
      </c>
      <c r="E146" s="59"/>
      <c r="F146" s="42">
        <f>IF(A146="","",lookup!K115)</f>
        <v>24.11</v>
      </c>
      <c r="G146" s="42">
        <f t="shared" si="7"/>
        <v>15284.120000000008</v>
      </c>
      <c r="H146" s="42">
        <f t="shared" si="6"/>
        <v>525.19999999999993</v>
      </c>
      <c r="I146" s="43">
        <f>IF(A146="","",IF(lookup!O115&lt;0,0,lookup!O115))</f>
        <v>4297.4399999999996</v>
      </c>
    </row>
    <row r="147" spans="1:9">
      <c r="A147" s="40">
        <f>IF(I146="","",IF(I146&lt;=0,"",IF(A146=lookup!$I$1,"",lookup!I116)))</f>
        <v>113</v>
      </c>
      <c r="B147" s="41">
        <f t="shared" si="4"/>
        <v>43252</v>
      </c>
      <c r="C147" s="64">
        <f t="shared" si="5"/>
        <v>6</v>
      </c>
      <c r="D147" s="42">
        <f>IF(A147="","",lookup!M116)</f>
        <v>549.30999999999995</v>
      </c>
      <c r="E147" s="59"/>
      <c r="F147" s="42">
        <f>IF(A147="","",lookup!K116)</f>
        <v>21.49</v>
      </c>
      <c r="G147" s="42">
        <f t="shared" si="7"/>
        <v>15305.610000000008</v>
      </c>
      <c r="H147" s="42">
        <f t="shared" si="6"/>
        <v>527.81999999999994</v>
      </c>
      <c r="I147" s="43">
        <f>IF(A147="","",IF(lookup!O116&lt;0,0,lookup!O116))</f>
        <v>3769.62</v>
      </c>
    </row>
    <row r="148" spans="1:9">
      <c r="A148" s="40">
        <f>IF(I147="","",IF(I147&lt;=0,"",IF(A147=lookup!$I$1,"",lookup!I117)))</f>
        <v>114</v>
      </c>
      <c r="B148" s="41">
        <f t="shared" si="4"/>
        <v>43282</v>
      </c>
      <c r="C148" s="64">
        <f t="shared" si="5"/>
        <v>6</v>
      </c>
      <c r="D148" s="42">
        <f>IF(A148="","",lookup!M117)</f>
        <v>549.30999999999995</v>
      </c>
      <c r="E148" s="59"/>
      <c r="F148" s="42">
        <f>IF(A148="","",lookup!K117)</f>
        <v>18.850000000000001</v>
      </c>
      <c r="G148" s="42">
        <f t="shared" si="7"/>
        <v>15324.460000000008</v>
      </c>
      <c r="H148" s="42">
        <f t="shared" si="6"/>
        <v>530.45999999999992</v>
      </c>
      <c r="I148" s="43">
        <f>IF(A148="","",IF(lookup!O117&lt;0,0,lookup!O117))</f>
        <v>3239.16</v>
      </c>
    </row>
    <row r="149" spans="1:9">
      <c r="A149" s="40">
        <f>IF(I148="","",IF(I148&lt;=0,"",IF(A148=lookup!$I$1,"",lookup!I118)))</f>
        <v>115</v>
      </c>
      <c r="B149" s="41">
        <f t="shared" si="4"/>
        <v>43313</v>
      </c>
      <c r="C149" s="64">
        <f t="shared" si="5"/>
        <v>6</v>
      </c>
      <c r="D149" s="42">
        <f>IF(A149="","",lookup!M118)</f>
        <v>549.30999999999995</v>
      </c>
      <c r="E149" s="59"/>
      <c r="F149" s="42">
        <f>IF(A149="","",lookup!K118)</f>
        <v>16.2</v>
      </c>
      <c r="G149" s="42">
        <f t="shared" si="7"/>
        <v>15340.660000000009</v>
      </c>
      <c r="H149" s="42">
        <f t="shared" si="6"/>
        <v>533.1099999999999</v>
      </c>
      <c r="I149" s="43">
        <f>IF(A149="","",IF(lookup!O118&lt;0,0,lookup!O118))</f>
        <v>2706.05</v>
      </c>
    </row>
    <row r="150" spans="1:9">
      <c r="A150" s="40">
        <f>IF(I149="","",IF(I149&lt;=0,"",IF(A149=lookup!$I$1,"",lookup!I119)))</f>
        <v>116</v>
      </c>
      <c r="B150" s="41">
        <f t="shared" si="4"/>
        <v>43344</v>
      </c>
      <c r="C150" s="64">
        <f t="shared" si="5"/>
        <v>6</v>
      </c>
      <c r="D150" s="42">
        <f>IF(A150="","",lookup!M119)</f>
        <v>549.30999999999995</v>
      </c>
      <c r="E150" s="59"/>
      <c r="F150" s="42">
        <f>IF(A150="","",lookup!K119)</f>
        <v>13.53</v>
      </c>
      <c r="G150" s="42">
        <f t="shared" si="7"/>
        <v>15354.19000000001</v>
      </c>
      <c r="H150" s="42">
        <f t="shared" si="6"/>
        <v>535.78</v>
      </c>
      <c r="I150" s="43">
        <f>IF(A150="","",IF(lookup!O119&lt;0,0,lookup!O119))</f>
        <v>2170.27</v>
      </c>
    </row>
    <row r="151" spans="1:9">
      <c r="A151" s="40">
        <f>IF(I150="","",IF(I150&lt;=0,"",IF(A150=lookup!$I$1,"",lookup!I120)))</f>
        <v>117</v>
      </c>
      <c r="B151" s="41">
        <f t="shared" si="4"/>
        <v>43374</v>
      </c>
      <c r="C151" s="64">
        <f t="shared" si="5"/>
        <v>6</v>
      </c>
      <c r="D151" s="42">
        <f>IF(A151="","",lookup!M120)</f>
        <v>549.30999999999995</v>
      </c>
      <c r="E151" s="59"/>
      <c r="F151" s="42">
        <f>IF(A151="","",lookup!K120)</f>
        <v>10.85</v>
      </c>
      <c r="G151" s="42">
        <f t="shared" si="7"/>
        <v>15365.04000000001</v>
      </c>
      <c r="H151" s="42">
        <f t="shared" si="6"/>
        <v>538.45999999999992</v>
      </c>
      <c r="I151" s="43">
        <f>IF(A151="","",IF(lookup!O120&lt;0,0,lookup!O120))</f>
        <v>1631.81</v>
      </c>
    </row>
    <row r="152" spans="1:9">
      <c r="A152" s="40">
        <f>IF(I151="","",IF(I151&lt;=0,"",IF(A151=lookup!$I$1,"",lookup!I121)))</f>
        <v>118</v>
      </c>
      <c r="B152" s="41">
        <f t="shared" si="4"/>
        <v>43405</v>
      </c>
      <c r="C152" s="64">
        <f t="shared" si="5"/>
        <v>6</v>
      </c>
      <c r="D152" s="42">
        <f>IF(A152="","",lookup!M121)</f>
        <v>549.30999999999995</v>
      </c>
      <c r="E152" s="59"/>
      <c r="F152" s="42">
        <f>IF(A152="","",lookup!K121)</f>
        <v>8.16</v>
      </c>
      <c r="G152" s="42">
        <f t="shared" si="7"/>
        <v>15373.20000000001</v>
      </c>
      <c r="H152" s="42">
        <f t="shared" si="6"/>
        <v>541.15</v>
      </c>
      <c r="I152" s="43">
        <f>IF(A152="","",IF(lookup!O121&lt;0,0,lookup!O121))</f>
        <v>1090.6600000000001</v>
      </c>
    </row>
    <row r="153" spans="1:9">
      <c r="A153" s="40">
        <f>IF(I152="","",IF(I152&lt;=0,"",IF(A152=lookup!$I$1,"",lookup!I122)))</f>
        <v>119</v>
      </c>
      <c r="B153" s="41">
        <f t="shared" si="4"/>
        <v>43435</v>
      </c>
      <c r="C153" s="64">
        <f t="shared" si="5"/>
        <v>6</v>
      </c>
      <c r="D153" s="42">
        <f>IF(A153="","",lookup!M122)</f>
        <v>549.30999999999995</v>
      </c>
      <c r="E153" s="59"/>
      <c r="F153" s="42">
        <f>IF(A153="","",lookup!K122)</f>
        <v>5.45</v>
      </c>
      <c r="G153" s="42">
        <f t="shared" si="7"/>
        <v>15378.650000000011</v>
      </c>
      <c r="H153" s="42">
        <f t="shared" si="6"/>
        <v>543.8599999999999</v>
      </c>
      <c r="I153" s="43">
        <f>IF(A153="","",IF(lookup!O122&lt;0,0,lookup!O122))</f>
        <v>546.79999999999995</v>
      </c>
    </row>
    <row r="154" spans="1:9" ht="13.5" thickBot="1">
      <c r="A154" s="34">
        <f>IF(I153="","",IF(I153&lt;=0,"",IF(A153=lookup!$I$1,"",lookup!I123)))</f>
        <v>120</v>
      </c>
      <c r="B154" s="44">
        <f t="shared" si="4"/>
        <v>43466</v>
      </c>
      <c r="C154" s="65">
        <f t="shared" si="5"/>
        <v>6</v>
      </c>
      <c r="D154" s="37">
        <f>IF(A154="","",lookup!M123)</f>
        <v>549.30999999999995</v>
      </c>
      <c r="E154" s="60"/>
      <c r="F154" s="37">
        <f>IF(A154="","",lookup!K123)</f>
        <v>2.73</v>
      </c>
      <c r="G154" s="37">
        <f t="shared" si="7"/>
        <v>15381.38000000001</v>
      </c>
      <c r="H154" s="37">
        <f t="shared" si="6"/>
        <v>546.57999999999993</v>
      </c>
      <c r="I154" s="38">
        <f>IF(A154="","",IF(lookup!O123&lt;0,0,lookup!O123))</f>
        <v>0.22</v>
      </c>
    </row>
    <row r="155" spans="1:9">
      <c r="A155" s="30" t="str">
        <f>IF(I154="","",IF(I154&lt;=0,"",IF(A154=lookup!$I$1,"",lookup!I124)))</f>
        <v/>
      </c>
      <c r="B155" s="39" t="str">
        <f t="shared" si="4"/>
        <v/>
      </c>
      <c r="C155" s="63" t="str">
        <f t="shared" si="5"/>
        <v/>
      </c>
      <c r="D155" s="32" t="str">
        <f>IF(A155="","",lookup!M124)</f>
        <v/>
      </c>
      <c r="E155" s="58"/>
      <c r="F155" s="32" t="str">
        <f>IF(A155="","",lookup!K124)</f>
        <v/>
      </c>
      <c r="G155" s="32" t="str">
        <f t="shared" si="7"/>
        <v/>
      </c>
      <c r="H155" s="32" t="str">
        <f t="shared" si="6"/>
        <v/>
      </c>
      <c r="I155" s="33" t="str">
        <f>IF(A155="","",IF(lookup!O124&lt;0,0,lookup!O124))</f>
        <v/>
      </c>
    </row>
    <row r="156" spans="1:9">
      <c r="A156" s="40" t="str">
        <f>IF(I155="","",IF(I155&lt;=0,"",IF(A155=lookup!$I$1,"",lookup!I125)))</f>
        <v/>
      </c>
      <c r="B156" s="41" t="str">
        <f t="shared" si="4"/>
        <v/>
      </c>
      <c r="C156" s="64" t="str">
        <f t="shared" si="5"/>
        <v/>
      </c>
      <c r="D156" s="42" t="str">
        <f>IF(A156="","",lookup!M125)</f>
        <v/>
      </c>
      <c r="E156" s="59"/>
      <c r="F156" s="42" t="str">
        <f>IF(A156="","",lookup!K125)</f>
        <v/>
      </c>
      <c r="G156" s="42" t="str">
        <f t="shared" si="7"/>
        <v/>
      </c>
      <c r="H156" s="42" t="str">
        <f t="shared" si="6"/>
        <v/>
      </c>
      <c r="I156" s="43" t="str">
        <f>IF(A156="","",IF(lookup!O125&lt;0,0,lookup!O125))</f>
        <v/>
      </c>
    </row>
    <row r="157" spans="1:9">
      <c r="A157" s="40" t="str">
        <f>IF(I156="","",IF(I156&lt;=0,"",IF(A156=lookup!$I$1,"",lookup!I126)))</f>
        <v/>
      </c>
      <c r="B157" s="41" t="str">
        <f t="shared" si="4"/>
        <v/>
      </c>
      <c r="C157" s="64" t="str">
        <f t="shared" si="5"/>
        <v/>
      </c>
      <c r="D157" s="42" t="str">
        <f>IF(A157="","",lookup!M126)</f>
        <v/>
      </c>
      <c r="E157" s="59"/>
      <c r="F157" s="42" t="str">
        <f>IF(A157="","",lookup!K126)</f>
        <v/>
      </c>
      <c r="G157" s="42" t="str">
        <f t="shared" si="7"/>
        <v/>
      </c>
      <c r="H157" s="42" t="str">
        <f t="shared" si="6"/>
        <v/>
      </c>
      <c r="I157" s="43" t="str">
        <f>IF(A157="","",IF(lookup!O126&lt;0,0,lookup!O126))</f>
        <v/>
      </c>
    </row>
    <row r="158" spans="1:9">
      <c r="A158" s="40" t="str">
        <f>IF(I157="","",IF(I157&lt;=0,"",IF(A157=lookup!$I$1,"",lookup!I127)))</f>
        <v/>
      </c>
      <c r="B158" s="41" t="str">
        <f t="shared" si="4"/>
        <v/>
      </c>
      <c r="C158" s="64" t="str">
        <f t="shared" si="5"/>
        <v/>
      </c>
      <c r="D158" s="42" t="str">
        <f>IF(A158="","",lookup!M127)</f>
        <v/>
      </c>
      <c r="E158" s="59"/>
      <c r="F158" s="42" t="str">
        <f>IF(A158="","",lookup!K127)</f>
        <v/>
      </c>
      <c r="G158" s="42" t="str">
        <f t="shared" si="7"/>
        <v/>
      </c>
      <c r="H158" s="42" t="str">
        <f t="shared" si="6"/>
        <v/>
      </c>
      <c r="I158" s="43" t="str">
        <f>IF(A158="","",IF(lookup!O127&lt;0,0,lookup!O127))</f>
        <v/>
      </c>
    </row>
    <row r="159" spans="1:9">
      <c r="A159" s="40" t="str">
        <f>IF(I158="","",IF(I158&lt;=0,"",IF(A158=lookup!$I$1,"",lookup!I128)))</f>
        <v/>
      </c>
      <c r="B159" s="41" t="str">
        <f t="shared" si="4"/>
        <v/>
      </c>
      <c r="C159" s="64" t="str">
        <f t="shared" si="5"/>
        <v/>
      </c>
      <c r="D159" s="42" t="str">
        <f>IF(A159="","",lookup!M128)</f>
        <v/>
      </c>
      <c r="E159" s="59"/>
      <c r="F159" s="42" t="str">
        <f>IF(A159="","",lookup!K128)</f>
        <v/>
      </c>
      <c r="G159" s="42" t="str">
        <f t="shared" si="7"/>
        <v/>
      </c>
      <c r="H159" s="42" t="str">
        <f t="shared" si="6"/>
        <v/>
      </c>
      <c r="I159" s="43" t="str">
        <f>IF(A159="","",IF(lookup!O128&lt;0,0,lookup!O128))</f>
        <v/>
      </c>
    </row>
    <row r="160" spans="1:9">
      <c r="A160" s="40" t="str">
        <f>IF(I159="","",IF(I159&lt;=0,"",IF(A159=lookup!$I$1,"",lookup!I129)))</f>
        <v/>
      </c>
      <c r="B160" s="41" t="str">
        <f t="shared" si="4"/>
        <v/>
      </c>
      <c r="C160" s="64" t="str">
        <f t="shared" si="5"/>
        <v/>
      </c>
      <c r="D160" s="42" t="str">
        <f>IF(A160="","",lookup!M129)</f>
        <v/>
      </c>
      <c r="E160" s="59"/>
      <c r="F160" s="42" t="str">
        <f>IF(A160="","",lookup!K129)</f>
        <v/>
      </c>
      <c r="G160" s="42" t="str">
        <f t="shared" si="7"/>
        <v/>
      </c>
      <c r="H160" s="42" t="str">
        <f t="shared" si="6"/>
        <v/>
      </c>
      <c r="I160" s="43" t="str">
        <f>IF(A160="","",IF(lookup!O129&lt;0,0,lookup!O129))</f>
        <v/>
      </c>
    </row>
    <row r="161" spans="1:9">
      <c r="A161" s="40" t="str">
        <f>IF(I160="","",IF(I160&lt;=0,"",IF(A160=lookup!$I$1,"",lookup!I130)))</f>
        <v/>
      </c>
      <c r="B161" s="41" t="str">
        <f t="shared" si="4"/>
        <v/>
      </c>
      <c r="C161" s="64" t="str">
        <f t="shared" si="5"/>
        <v/>
      </c>
      <c r="D161" s="42" t="str">
        <f>IF(A161="","",lookup!M130)</f>
        <v/>
      </c>
      <c r="E161" s="59"/>
      <c r="F161" s="42" t="str">
        <f>IF(A161="","",lookup!K130)</f>
        <v/>
      </c>
      <c r="G161" s="42" t="str">
        <f t="shared" si="7"/>
        <v/>
      </c>
      <c r="H161" s="42" t="str">
        <f t="shared" si="6"/>
        <v/>
      </c>
      <c r="I161" s="43" t="str">
        <f>IF(A161="","",IF(lookup!O130&lt;0,0,lookup!O130))</f>
        <v/>
      </c>
    </row>
    <row r="162" spans="1:9">
      <c r="A162" s="40" t="str">
        <f>IF(I161="","",IF(I161&lt;=0,"",IF(A161=lookup!$I$1,"",lookup!I131)))</f>
        <v/>
      </c>
      <c r="B162" s="41" t="str">
        <f t="shared" si="4"/>
        <v/>
      </c>
      <c r="C162" s="64" t="str">
        <f t="shared" si="5"/>
        <v/>
      </c>
      <c r="D162" s="42" t="str">
        <f>IF(A162="","",lookup!M131)</f>
        <v/>
      </c>
      <c r="E162" s="59"/>
      <c r="F162" s="42" t="str">
        <f>IF(A162="","",lookup!K131)</f>
        <v/>
      </c>
      <c r="G162" s="42" t="str">
        <f t="shared" si="7"/>
        <v/>
      </c>
      <c r="H162" s="42" t="str">
        <f t="shared" si="6"/>
        <v/>
      </c>
      <c r="I162" s="43" t="str">
        <f>IF(A162="","",IF(lookup!O131&lt;0,0,lookup!O131))</f>
        <v/>
      </c>
    </row>
    <row r="163" spans="1:9">
      <c r="A163" s="40" t="str">
        <f>IF(I162="","",IF(I162&lt;=0,"",IF(A162=lookup!$I$1,"",lookup!I132)))</f>
        <v/>
      </c>
      <c r="B163" s="41" t="str">
        <f t="shared" ref="B163:B226" si="8">IF(A163="","",DATE(YEAR($C$6),MONTH($C$6)+(A163-1),DAY($C$6)))</f>
        <v/>
      </c>
      <c r="C163" s="64" t="str">
        <f t="shared" ref="C163:C226" si="9">IF(A163="","",IF(A163&lt;=$C$9*12,IF(C162&lt;&gt;$C$3,C162,$C$3),MIN($C$12,IF(MOD((A163-$C$9*12)-1,$C$10)=0,C162+$C$11,C162))))</f>
        <v/>
      </c>
      <c r="D163" s="42" t="str">
        <f>IF(A163="","",lookup!M132)</f>
        <v/>
      </c>
      <c r="E163" s="59"/>
      <c r="F163" s="42" t="str">
        <f>IF(A163="","",lookup!K132)</f>
        <v/>
      </c>
      <c r="G163" s="42" t="str">
        <f t="shared" si="7"/>
        <v/>
      </c>
      <c r="H163" s="42" t="str">
        <f t="shared" ref="H163:H226" si="10">IF(A163="","",IF(ISBLANK(E163),D163-F163,E163-F163))</f>
        <v/>
      </c>
      <c r="I163" s="43" t="str">
        <f>IF(A163="","",IF(lookup!O132&lt;0,0,lookup!O132))</f>
        <v/>
      </c>
    </row>
    <row r="164" spans="1:9">
      <c r="A164" s="40" t="str">
        <f>IF(I163="","",IF(I163&lt;=0,"",IF(A163=lookup!$I$1,"",lookup!I133)))</f>
        <v/>
      </c>
      <c r="B164" s="41" t="str">
        <f t="shared" si="8"/>
        <v/>
      </c>
      <c r="C164" s="64" t="str">
        <f t="shared" si="9"/>
        <v/>
      </c>
      <c r="D164" s="42" t="str">
        <f>IF(A164="","",lookup!M133)</f>
        <v/>
      </c>
      <c r="E164" s="59"/>
      <c r="F164" s="42" t="str">
        <f>IF(A164="","",lookup!K133)</f>
        <v/>
      </c>
      <c r="G164" s="42" t="str">
        <f t="shared" ref="G164:G227" si="11">IF(A164="","",G163+F164)</f>
        <v/>
      </c>
      <c r="H164" s="42" t="str">
        <f t="shared" si="10"/>
        <v/>
      </c>
      <c r="I164" s="43" t="str">
        <f>IF(A164="","",IF(lookup!O133&lt;0,0,lookup!O133))</f>
        <v/>
      </c>
    </row>
    <row r="165" spans="1:9">
      <c r="A165" s="40" t="str">
        <f>IF(I164="","",IF(I164&lt;=0,"",IF(A164=lookup!$I$1,"",lookup!I134)))</f>
        <v/>
      </c>
      <c r="B165" s="41" t="str">
        <f t="shared" si="8"/>
        <v/>
      </c>
      <c r="C165" s="64" t="str">
        <f t="shared" si="9"/>
        <v/>
      </c>
      <c r="D165" s="42" t="str">
        <f>IF(A165="","",lookup!M134)</f>
        <v/>
      </c>
      <c r="E165" s="59"/>
      <c r="F165" s="42" t="str">
        <f>IF(A165="","",lookup!K134)</f>
        <v/>
      </c>
      <c r="G165" s="42" t="str">
        <f t="shared" si="11"/>
        <v/>
      </c>
      <c r="H165" s="42" t="str">
        <f t="shared" si="10"/>
        <v/>
      </c>
      <c r="I165" s="43" t="str">
        <f>IF(A165="","",IF(lookup!O134&lt;0,0,lookup!O134))</f>
        <v/>
      </c>
    </row>
    <row r="166" spans="1:9" ht="13.5" thickBot="1">
      <c r="A166" s="34" t="str">
        <f>IF(I165="","",IF(I165&lt;=0,"",IF(A165=lookup!$I$1,"",lookup!I135)))</f>
        <v/>
      </c>
      <c r="B166" s="44" t="str">
        <f t="shared" si="8"/>
        <v/>
      </c>
      <c r="C166" s="65" t="str">
        <f t="shared" si="9"/>
        <v/>
      </c>
      <c r="D166" s="37" t="str">
        <f>IF(A166="","",lookup!M135)</f>
        <v/>
      </c>
      <c r="E166" s="60"/>
      <c r="F166" s="37" t="str">
        <f>IF(A166="","",lookup!K135)</f>
        <v/>
      </c>
      <c r="G166" s="37" t="str">
        <f t="shared" si="11"/>
        <v/>
      </c>
      <c r="H166" s="37" t="str">
        <f t="shared" si="10"/>
        <v/>
      </c>
      <c r="I166" s="38" t="str">
        <f>IF(A166="","",IF(lookup!O135&lt;0,0,lookup!O135))</f>
        <v/>
      </c>
    </row>
    <row r="167" spans="1:9">
      <c r="A167" s="30" t="str">
        <f>IF(I166="","",IF(I166&lt;=0,"",IF(A166=lookup!$I$1,"",lookup!I136)))</f>
        <v/>
      </c>
      <c r="B167" s="39" t="str">
        <f t="shared" si="8"/>
        <v/>
      </c>
      <c r="C167" s="63" t="str">
        <f t="shared" si="9"/>
        <v/>
      </c>
      <c r="D167" s="32" t="str">
        <f>IF(A167="","",lookup!M136)</f>
        <v/>
      </c>
      <c r="E167" s="58"/>
      <c r="F167" s="32" t="str">
        <f>IF(A167="","",lookup!K136)</f>
        <v/>
      </c>
      <c r="G167" s="32" t="str">
        <f t="shared" si="11"/>
        <v/>
      </c>
      <c r="H167" s="32" t="str">
        <f t="shared" si="10"/>
        <v/>
      </c>
      <c r="I167" s="33" t="str">
        <f>IF(A167="","",IF(lookup!O136&lt;0,0,lookup!O136))</f>
        <v/>
      </c>
    </row>
    <row r="168" spans="1:9">
      <c r="A168" s="40" t="str">
        <f>IF(I167="","",IF(I167&lt;=0,"",IF(A167=lookup!$I$1,"",lookup!I137)))</f>
        <v/>
      </c>
      <c r="B168" s="41" t="str">
        <f t="shared" si="8"/>
        <v/>
      </c>
      <c r="C168" s="64" t="str">
        <f t="shared" si="9"/>
        <v/>
      </c>
      <c r="D168" s="42" t="str">
        <f>IF(A168="","",lookup!M137)</f>
        <v/>
      </c>
      <c r="E168" s="59"/>
      <c r="F168" s="42" t="str">
        <f>IF(A168="","",lookup!K137)</f>
        <v/>
      </c>
      <c r="G168" s="42" t="str">
        <f t="shared" si="11"/>
        <v/>
      </c>
      <c r="H168" s="42" t="str">
        <f t="shared" si="10"/>
        <v/>
      </c>
      <c r="I168" s="43" t="str">
        <f>IF(A168="","",IF(lookup!O137&lt;0,0,lookup!O137))</f>
        <v/>
      </c>
    </row>
    <row r="169" spans="1:9">
      <c r="A169" s="40" t="str">
        <f>IF(I168="","",IF(I168&lt;=0,"",IF(A168=lookup!$I$1,"",lookup!I138)))</f>
        <v/>
      </c>
      <c r="B169" s="41" t="str">
        <f t="shared" si="8"/>
        <v/>
      </c>
      <c r="C169" s="64" t="str">
        <f t="shared" si="9"/>
        <v/>
      </c>
      <c r="D169" s="42" t="str">
        <f>IF(A169="","",lookup!M138)</f>
        <v/>
      </c>
      <c r="E169" s="59"/>
      <c r="F169" s="42" t="str">
        <f>IF(A169="","",lookup!K138)</f>
        <v/>
      </c>
      <c r="G169" s="42" t="str">
        <f t="shared" si="11"/>
        <v/>
      </c>
      <c r="H169" s="42" t="str">
        <f t="shared" si="10"/>
        <v/>
      </c>
      <c r="I169" s="43" t="str">
        <f>IF(A169="","",IF(lookup!O138&lt;0,0,lookup!O138))</f>
        <v/>
      </c>
    </row>
    <row r="170" spans="1:9">
      <c r="A170" s="40" t="str">
        <f>IF(I169="","",IF(I169&lt;=0,"",IF(A169=lookup!$I$1,"",lookup!I139)))</f>
        <v/>
      </c>
      <c r="B170" s="41" t="str">
        <f t="shared" si="8"/>
        <v/>
      </c>
      <c r="C170" s="64" t="str">
        <f t="shared" si="9"/>
        <v/>
      </c>
      <c r="D170" s="42" t="str">
        <f>IF(A170="","",lookup!M139)</f>
        <v/>
      </c>
      <c r="E170" s="59"/>
      <c r="F170" s="42" t="str">
        <f>IF(A170="","",lookup!K139)</f>
        <v/>
      </c>
      <c r="G170" s="42" t="str">
        <f t="shared" si="11"/>
        <v/>
      </c>
      <c r="H170" s="42" t="str">
        <f t="shared" si="10"/>
        <v/>
      </c>
      <c r="I170" s="43" t="str">
        <f>IF(A170="","",IF(lookup!O139&lt;0,0,lookup!O139))</f>
        <v/>
      </c>
    </row>
    <row r="171" spans="1:9">
      <c r="A171" s="40" t="str">
        <f>IF(I170="","",IF(I170&lt;=0,"",IF(A170=lookup!$I$1,"",lookup!I140)))</f>
        <v/>
      </c>
      <c r="B171" s="41" t="str">
        <f t="shared" si="8"/>
        <v/>
      </c>
      <c r="C171" s="64" t="str">
        <f t="shared" si="9"/>
        <v/>
      </c>
      <c r="D171" s="42" t="str">
        <f>IF(A171="","",lookup!M140)</f>
        <v/>
      </c>
      <c r="E171" s="59"/>
      <c r="F171" s="42" t="str">
        <f>IF(A171="","",lookup!K140)</f>
        <v/>
      </c>
      <c r="G171" s="42" t="str">
        <f t="shared" si="11"/>
        <v/>
      </c>
      <c r="H171" s="42" t="str">
        <f t="shared" si="10"/>
        <v/>
      </c>
      <c r="I171" s="43" t="str">
        <f>IF(A171="","",IF(lookup!O140&lt;0,0,lookup!O140))</f>
        <v/>
      </c>
    </row>
    <row r="172" spans="1:9">
      <c r="A172" s="40" t="str">
        <f>IF(I171="","",IF(I171&lt;=0,"",IF(A171=lookup!$I$1,"",lookup!I141)))</f>
        <v/>
      </c>
      <c r="B172" s="41" t="str">
        <f t="shared" si="8"/>
        <v/>
      </c>
      <c r="C172" s="64" t="str">
        <f t="shared" si="9"/>
        <v/>
      </c>
      <c r="D172" s="42" t="str">
        <f>IF(A172="","",lookup!M141)</f>
        <v/>
      </c>
      <c r="E172" s="59"/>
      <c r="F172" s="42" t="str">
        <f>IF(A172="","",lookup!K141)</f>
        <v/>
      </c>
      <c r="G172" s="42" t="str">
        <f t="shared" si="11"/>
        <v/>
      </c>
      <c r="H172" s="42" t="str">
        <f t="shared" si="10"/>
        <v/>
      </c>
      <c r="I172" s="43" t="str">
        <f>IF(A172="","",IF(lookup!O141&lt;0,0,lookup!O141))</f>
        <v/>
      </c>
    </row>
    <row r="173" spans="1:9">
      <c r="A173" s="40" t="str">
        <f>IF(I172="","",IF(I172&lt;=0,"",IF(A172=lookup!$I$1,"",lookup!I142)))</f>
        <v/>
      </c>
      <c r="B173" s="41" t="str">
        <f t="shared" si="8"/>
        <v/>
      </c>
      <c r="C173" s="64" t="str">
        <f t="shared" si="9"/>
        <v/>
      </c>
      <c r="D173" s="42" t="str">
        <f>IF(A173="","",lookup!M142)</f>
        <v/>
      </c>
      <c r="E173" s="59"/>
      <c r="F173" s="42" t="str">
        <f>IF(A173="","",lookup!K142)</f>
        <v/>
      </c>
      <c r="G173" s="42" t="str">
        <f t="shared" si="11"/>
        <v/>
      </c>
      <c r="H173" s="42" t="str">
        <f t="shared" si="10"/>
        <v/>
      </c>
      <c r="I173" s="43" t="str">
        <f>IF(A173="","",IF(lookup!O142&lt;0,0,lookup!O142))</f>
        <v/>
      </c>
    </row>
    <row r="174" spans="1:9">
      <c r="A174" s="40" t="str">
        <f>IF(I173="","",IF(I173&lt;=0,"",IF(A173=lookup!$I$1,"",lookup!I143)))</f>
        <v/>
      </c>
      <c r="B174" s="41" t="str">
        <f t="shared" si="8"/>
        <v/>
      </c>
      <c r="C174" s="64" t="str">
        <f t="shared" si="9"/>
        <v/>
      </c>
      <c r="D174" s="42" t="str">
        <f>IF(A174="","",lookup!M143)</f>
        <v/>
      </c>
      <c r="E174" s="59"/>
      <c r="F174" s="42" t="str">
        <f>IF(A174="","",lookup!K143)</f>
        <v/>
      </c>
      <c r="G174" s="42" t="str">
        <f t="shared" si="11"/>
        <v/>
      </c>
      <c r="H174" s="42" t="str">
        <f t="shared" si="10"/>
        <v/>
      </c>
      <c r="I174" s="43" t="str">
        <f>IF(A174="","",IF(lookup!O143&lt;0,0,lookup!O143))</f>
        <v/>
      </c>
    </row>
    <row r="175" spans="1:9">
      <c r="A175" s="40" t="str">
        <f>IF(I174="","",IF(I174&lt;=0,"",IF(A174=lookup!$I$1,"",lookup!I144)))</f>
        <v/>
      </c>
      <c r="B175" s="41" t="str">
        <f t="shared" si="8"/>
        <v/>
      </c>
      <c r="C175" s="64" t="str">
        <f t="shared" si="9"/>
        <v/>
      </c>
      <c r="D175" s="42" t="str">
        <f>IF(A175="","",lookup!M144)</f>
        <v/>
      </c>
      <c r="E175" s="59"/>
      <c r="F175" s="42" t="str">
        <f>IF(A175="","",lookup!K144)</f>
        <v/>
      </c>
      <c r="G175" s="42" t="str">
        <f t="shared" si="11"/>
        <v/>
      </c>
      <c r="H175" s="42" t="str">
        <f t="shared" si="10"/>
        <v/>
      </c>
      <c r="I175" s="43" t="str">
        <f>IF(A175="","",IF(lookup!O144&lt;0,0,lookup!O144))</f>
        <v/>
      </c>
    </row>
    <row r="176" spans="1:9">
      <c r="A176" s="40" t="str">
        <f>IF(I175="","",IF(I175&lt;=0,"",IF(A175=lookup!$I$1,"",lookup!I145)))</f>
        <v/>
      </c>
      <c r="B176" s="41" t="str">
        <f t="shared" si="8"/>
        <v/>
      </c>
      <c r="C176" s="64" t="str">
        <f t="shared" si="9"/>
        <v/>
      </c>
      <c r="D176" s="42" t="str">
        <f>IF(A176="","",lookup!M145)</f>
        <v/>
      </c>
      <c r="E176" s="59"/>
      <c r="F176" s="42" t="str">
        <f>IF(A176="","",lookup!K145)</f>
        <v/>
      </c>
      <c r="G176" s="42" t="str">
        <f t="shared" si="11"/>
        <v/>
      </c>
      <c r="H176" s="42" t="str">
        <f t="shared" si="10"/>
        <v/>
      </c>
      <c r="I176" s="43" t="str">
        <f>IF(A176="","",IF(lookup!O145&lt;0,0,lookup!O145))</f>
        <v/>
      </c>
    </row>
    <row r="177" spans="1:9">
      <c r="A177" s="40" t="str">
        <f>IF(I176="","",IF(I176&lt;=0,"",IF(A176=lookup!$I$1,"",lookup!I146)))</f>
        <v/>
      </c>
      <c r="B177" s="41" t="str">
        <f t="shared" si="8"/>
        <v/>
      </c>
      <c r="C177" s="64" t="str">
        <f t="shared" si="9"/>
        <v/>
      </c>
      <c r="D177" s="42" t="str">
        <f>IF(A177="","",lookup!M146)</f>
        <v/>
      </c>
      <c r="E177" s="59"/>
      <c r="F177" s="42" t="str">
        <f>IF(A177="","",lookup!K146)</f>
        <v/>
      </c>
      <c r="G177" s="42" t="str">
        <f t="shared" si="11"/>
        <v/>
      </c>
      <c r="H177" s="42" t="str">
        <f t="shared" si="10"/>
        <v/>
      </c>
      <c r="I177" s="43" t="str">
        <f>IF(A177="","",IF(lookup!O146&lt;0,0,lookup!O146))</f>
        <v/>
      </c>
    </row>
    <row r="178" spans="1:9" ht="13.5" thickBot="1">
      <c r="A178" s="34" t="str">
        <f>IF(I177="","",IF(I177&lt;=0,"",IF(A177=lookup!$I$1,"",lookup!I147)))</f>
        <v/>
      </c>
      <c r="B178" s="44" t="str">
        <f t="shared" si="8"/>
        <v/>
      </c>
      <c r="C178" s="65" t="str">
        <f t="shared" si="9"/>
        <v/>
      </c>
      <c r="D178" s="37" t="str">
        <f>IF(A178="","",lookup!M147)</f>
        <v/>
      </c>
      <c r="E178" s="60"/>
      <c r="F178" s="37" t="str">
        <f>IF(A178="","",lookup!K147)</f>
        <v/>
      </c>
      <c r="G178" s="37" t="str">
        <f t="shared" si="11"/>
        <v/>
      </c>
      <c r="H178" s="37" t="str">
        <f t="shared" si="10"/>
        <v/>
      </c>
      <c r="I178" s="38" t="str">
        <f>IF(A178="","",IF(lookup!O147&lt;0,0,lookup!O147))</f>
        <v/>
      </c>
    </row>
    <row r="179" spans="1:9">
      <c r="A179" s="30" t="str">
        <f>IF(I178="","",IF(I178&lt;=0,"",IF(A178=lookup!$I$1,"",lookup!I148)))</f>
        <v/>
      </c>
      <c r="B179" s="39" t="str">
        <f t="shared" si="8"/>
        <v/>
      </c>
      <c r="C179" s="63" t="str">
        <f t="shared" si="9"/>
        <v/>
      </c>
      <c r="D179" s="32" t="str">
        <f>IF(A179="","",lookup!M148)</f>
        <v/>
      </c>
      <c r="E179" s="58"/>
      <c r="F179" s="32" t="str">
        <f>IF(A179="","",lookup!K148)</f>
        <v/>
      </c>
      <c r="G179" s="32" t="str">
        <f t="shared" si="11"/>
        <v/>
      </c>
      <c r="H179" s="32" t="str">
        <f t="shared" si="10"/>
        <v/>
      </c>
      <c r="I179" s="33" t="str">
        <f>IF(A179="","",IF(lookup!O148&lt;0,0,lookup!O148))</f>
        <v/>
      </c>
    </row>
    <row r="180" spans="1:9">
      <c r="A180" s="40" t="str">
        <f>IF(I179="","",IF(I179&lt;=0,"",IF(A179=lookup!$I$1,"",lookup!I149)))</f>
        <v/>
      </c>
      <c r="B180" s="41" t="str">
        <f t="shared" si="8"/>
        <v/>
      </c>
      <c r="C180" s="64" t="str">
        <f t="shared" si="9"/>
        <v/>
      </c>
      <c r="D180" s="42" t="str">
        <f>IF(A180="","",lookup!M149)</f>
        <v/>
      </c>
      <c r="E180" s="59"/>
      <c r="F180" s="42" t="str">
        <f>IF(A180="","",lookup!K149)</f>
        <v/>
      </c>
      <c r="G180" s="42" t="str">
        <f t="shared" si="11"/>
        <v/>
      </c>
      <c r="H180" s="42" t="str">
        <f t="shared" si="10"/>
        <v/>
      </c>
      <c r="I180" s="43" t="str">
        <f>IF(A180="","",IF(lookup!O149&lt;0,0,lookup!O149))</f>
        <v/>
      </c>
    </row>
    <row r="181" spans="1:9">
      <c r="A181" s="40" t="str">
        <f>IF(I180="","",IF(I180&lt;=0,"",IF(A180=lookup!$I$1,"",lookup!I150)))</f>
        <v/>
      </c>
      <c r="B181" s="41" t="str">
        <f t="shared" si="8"/>
        <v/>
      </c>
      <c r="C181" s="64" t="str">
        <f t="shared" si="9"/>
        <v/>
      </c>
      <c r="D181" s="42" t="str">
        <f>IF(A181="","",lookup!M150)</f>
        <v/>
      </c>
      <c r="E181" s="59"/>
      <c r="F181" s="42" t="str">
        <f>IF(A181="","",lookup!K150)</f>
        <v/>
      </c>
      <c r="G181" s="42" t="str">
        <f t="shared" si="11"/>
        <v/>
      </c>
      <c r="H181" s="42" t="str">
        <f t="shared" si="10"/>
        <v/>
      </c>
      <c r="I181" s="43" t="str">
        <f>IF(A181="","",IF(lookup!O150&lt;0,0,lookup!O150))</f>
        <v/>
      </c>
    </row>
    <row r="182" spans="1:9">
      <c r="A182" s="40" t="str">
        <f>IF(I181="","",IF(I181&lt;=0,"",IF(A181=lookup!$I$1,"",lookup!I151)))</f>
        <v/>
      </c>
      <c r="B182" s="41" t="str">
        <f t="shared" si="8"/>
        <v/>
      </c>
      <c r="C182" s="64" t="str">
        <f t="shared" si="9"/>
        <v/>
      </c>
      <c r="D182" s="42" t="str">
        <f>IF(A182="","",lookup!M151)</f>
        <v/>
      </c>
      <c r="E182" s="59"/>
      <c r="F182" s="42" t="str">
        <f>IF(A182="","",lookup!K151)</f>
        <v/>
      </c>
      <c r="G182" s="42" t="str">
        <f t="shared" si="11"/>
        <v/>
      </c>
      <c r="H182" s="42" t="str">
        <f t="shared" si="10"/>
        <v/>
      </c>
      <c r="I182" s="43" t="str">
        <f>IF(A182="","",IF(lookup!O151&lt;0,0,lookup!O151))</f>
        <v/>
      </c>
    </row>
    <row r="183" spans="1:9">
      <c r="A183" s="40" t="str">
        <f>IF(I182="","",IF(I182&lt;=0,"",IF(A182=lookup!$I$1,"",lookup!I152)))</f>
        <v/>
      </c>
      <c r="B183" s="41" t="str">
        <f t="shared" si="8"/>
        <v/>
      </c>
      <c r="C183" s="64" t="str">
        <f t="shared" si="9"/>
        <v/>
      </c>
      <c r="D183" s="42" t="str">
        <f>IF(A183="","",lookup!M152)</f>
        <v/>
      </c>
      <c r="E183" s="59"/>
      <c r="F183" s="42" t="str">
        <f>IF(A183="","",lookup!K152)</f>
        <v/>
      </c>
      <c r="G183" s="42" t="str">
        <f t="shared" si="11"/>
        <v/>
      </c>
      <c r="H183" s="42" t="str">
        <f t="shared" si="10"/>
        <v/>
      </c>
      <c r="I183" s="43" t="str">
        <f>IF(A183="","",IF(lookup!O152&lt;0,0,lookup!O152))</f>
        <v/>
      </c>
    </row>
    <row r="184" spans="1:9">
      <c r="A184" s="40" t="str">
        <f>IF(I183="","",IF(I183&lt;=0,"",IF(A183=lookup!$I$1,"",lookup!I153)))</f>
        <v/>
      </c>
      <c r="B184" s="41" t="str">
        <f t="shared" si="8"/>
        <v/>
      </c>
      <c r="C184" s="64" t="str">
        <f t="shared" si="9"/>
        <v/>
      </c>
      <c r="D184" s="42" t="str">
        <f>IF(A184="","",lookup!M153)</f>
        <v/>
      </c>
      <c r="E184" s="59"/>
      <c r="F184" s="42" t="str">
        <f>IF(A184="","",lookup!K153)</f>
        <v/>
      </c>
      <c r="G184" s="42" t="str">
        <f t="shared" si="11"/>
        <v/>
      </c>
      <c r="H184" s="42" t="str">
        <f t="shared" si="10"/>
        <v/>
      </c>
      <c r="I184" s="43" t="str">
        <f>IF(A184="","",IF(lookup!O153&lt;0,0,lookup!O153))</f>
        <v/>
      </c>
    </row>
    <row r="185" spans="1:9">
      <c r="A185" s="40" t="str">
        <f>IF(I184="","",IF(I184&lt;=0,"",IF(A184=lookup!$I$1,"",lookup!I154)))</f>
        <v/>
      </c>
      <c r="B185" s="41" t="str">
        <f t="shared" si="8"/>
        <v/>
      </c>
      <c r="C185" s="64" t="str">
        <f t="shared" si="9"/>
        <v/>
      </c>
      <c r="D185" s="42" t="str">
        <f>IF(A185="","",lookup!M154)</f>
        <v/>
      </c>
      <c r="E185" s="59"/>
      <c r="F185" s="42" t="str">
        <f>IF(A185="","",lookup!K154)</f>
        <v/>
      </c>
      <c r="G185" s="42" t="str">
        <f t="shared" si="11"/>
        <v/>
      </c>
      <c r="H185" s="42" t="str">
        <f t="shared" si="10"/>
        <v/>
      </c>
      <c r="I185" s="43" t="str">
        <f>IF(A185="","",IF(lookup!O154&lt;0,0,lookup!O154))</f>
        <v/>
      </c>
    </row>
    <row r="186" spans="1:9">
      <c r="A186" s="40" t="str">
        <f>IF(I185="","",IF(I185&lt;=0,"",IF(A185=lookup!$I$1,"",lookup!I155)))</f>
        <v/>
      </c>
      <c r="B186" s="41" t="str">
        <f t="shared" si="8"/>
        <v/>
      </c>
      <c r="C186" s="64" t="str">
        <f t="shared" si="9"/>
        <v/>
      </c>
      <c r="D186" s="42" t="str">
        <f>IF(A186="","",lookup!M155)</f>
        <v/>
      </c>
      <c r="E186" s="59"/>
      <c r="F186" s="42" t="str">
        <f>IF(A186="","",lookup!K155)</f>
        <v/>
      </c>
      <c r="G186" s="42" t="str">
        <f t="shared" si="11"/>
        <v/>
      </c>
      <c r="H186" s="42" t="str">
        <f t="shared" si="10"/>
        <v/>
      </c>
      <c r="I186" s="43" t="str">
        <f>IF(A186="","",IF(lookup!O155&lt;0,0,lookup!O155))</f>
        <v/>
      </c>
    </row>
    <row r="187" spans="1:9">
      <c r="A187" s="40" t="str">
        <f>IF(I186="","",IF(I186&lt;=0,"",IF(A186=lookup!$I$1,"",lookup!I156)))</f>
        <v/>
      </c>
      <c r="B187" s="41" t="str">
        <f t="shared" si="8"/>
        <v/>
      </c>
      <c r="C187" s="64" t="str">
        <f t="shared" si="9"/>
        <v/>
      </c>
      <c r="D187" s="42" t="str">
        <f>IF(A187="","",lookup!M156)</f>
        <v/>
      </c>
      <c r="E187" s="59"/>
      <c r="F187" s="42" t="str">
        <f>IF(A187="","",lookup!K156)</f>
        <v/>
      </c>
      <c r="G187" s="42" t="str">
        <f t="shared" si="11"/>
        <v/>
      </c>
      <c r="H187" s="42" t="str">
        <f t="shared" si="10"/>
        <v/>
      </c>
      <c r="I187" s="43" t="str">
        <f>IF(A187="","",IF(lookup!O156&lt;0,0,lookup!O156))</f>
        <v/>
      </c>
    </row>
    <row r="188" spans="1:9">
      <c r="A188" s="40" t="str">
        <f>IF(I187="","",IF(I187&lt;=0,"",IF(A187=lookup!$I$1,"",lookup!I157)))</f>
        <v/>
      </c>
      <c r="B188" s="41" t="str">
        <f t="shared" si="8"/>
        <v/>
      </c>
      <c r="C188" s="64" t="str">
        <f t="shared" si="9"/>
        <v/>
      </c>
      <c r="D188" s="42" t="str">
        <f>IF(A188="","",lookup!M157)</f>
        <v/>
      </c>
      <c r="E188" s="59"/>
      <c r="F188" s="42" t="str">
        <f>IF(A188="","",lookup!K157)</f>
        <v/>
      </c>
      <c r="G188" s="42" t="str">
        <f t="shared" si="11"/>
        <v/>
      </c>
      <c r="H188" s="42" t="str">
        <f t="shared" si="10"/>
        <v/>
      </c>
      <c r="I188" s="43" t="str">
        <f>IF(A188="","",IF(lookup!O157&lt;0,0,lookup!O157))</f>
        <v/>
      </c>
    </row>
    <row r="189" spans="1:9">
      <c r="A189" s="40" t="str">
        <f>IF(I188="","",IF(I188&lt;=0,"",IF(A188=lookup!$I$1,"",lookup!I158)))</f>
        <v/>
      </c>
      <c r="B189" s="41" t="str">
        <f t="shared" si="8"/>
        <v/>
      </c>
      <c r="C189" s="64" t="str">
        <f t="shared" si="9"/>
        <v/>
      </c>
      <c r="D189" s="42" t="str">
        <f>IF(A189="","",lookup!M158)</f>
        <v/>
      </c>
      <c r="E189" s="59"/>
      <c r="F189" s="42" t="str">
        <f>IF(A189="","",lookup!K158)</f>
        <v/>
      </c>
      <c r="G189" s="42" t="str">
        <f t="shared" si="11"/>
        <v/>
      </c>
      <c r="H189" s="42" t="str">
        <f t="shared" si="10"/>
        <v/>
      </c>
      <c r="I189" s="43" t="str">
        <f>IF(A189="","",IF(lookup!O158&lt;0,0,lookup!O158))</f>
        <v/>
      </c>
    </row>
    <row r="190" spans="1:9" ht="13.5" thickBot="1">
      <c r="A190" s="34" t="str">
        <f>IF(I189="","",IF(I189&lt;=0,"",IF(A189=lookup!$I$1,"",lookup!I159)))</f>
        <v/>
      </c>
      <c r="B190" s="44" t="str">
        <f t="shared" si="8"/>
        <v/>
      </c>
      <c r="C190" s="65" t="str">
        <f t="shared" si="9"/>
        <v/>
      </c>
      <c r="D190" s="37" t="str">
        <f>IF(A190="","",lookup!M159)</f>
        <v/>
      </c>
      <c r="E190" s="60"/>
      <c r="F190" s="37" t="str">
        <f>IF(A190="","",lookup!K159)</f>
        <v/>
      </c>
      <c r="G190" s="37" t="str">
        <f t="shared" si="11"/>
        <v/>
      </c>
      <c r="H190" s="37" t="str">
        <f t="shared" si="10"/>
        <v/>
      </c>
      <c r="I190" s="38" t="str">
        <f>IF(A190="","",IF(lookup!O159&lt;0,0,lookup!O159))</f>
        <v/>
      </c>
    </row>
    <row r="191" spans="1:9">
      <c r="A191" s="30" t="str">
        <f>IF(I190="","",IF(I190&lt;=0,"",IF(A190=lookup!$I$1,"",lookup!I160)))</f>
        <v/>
      </c>
      <c r="B191" s="39" t="str">
        <f t="shared" si="8"/>
        <v/>
      </c>
      <c r="C191" s="63" t="str">
        <f t="shared" si="9"/>
        <v/>
      </c>
      <c r="D191" s="32" t="str">
        <f>IF(A191="","",lookup!M160)</f>
        <v/>
      </c>
      <c r="E191" s="58"/>
      <c r="F191" s="32" t="str">
        <f>IF(A191="","",lookup!K160)</f>
        <v/>
      </c>
      <c r="G191" s="32" t="str">
        <f t="shared" si="11"/>
        <v/>
      </c>
      <c r="H191" s="32" t="str">
        <f t="shared" si="10"/>
        <v/>
      </c>
      <c r="I191" s="33" t="str">
        <f>IF(A191="","",IF(lookup!O160&lt;0,0,lookup!O160))</f>
        <v/>
      </c>
    </row>
    <row r="192" spans="1:9">
      <c r="A192" s="40" t="str">
        <f>IF(I191="","",IF(I191&lt;=0,"",IF(A191=lookup!$I$1,"",lookup!I161)))</f>
        <v/>
      </c>
      <c r="B192" s="41" t="str">
        <f t="shared" si="8"/>
        <v/>
      </c>
      <c r="C192" s="64" t="str">
        <f t="shared" si="9"/>
        <v/>
      </c>
      <c r="D192" s="42" t="str">
        <f>IF(A192="","",lookup!M161)</f>
        <v/>
      </c>
      <c r="E192" s="59"/>
      <c r="F192" s="42" t="str">
        <f>IF(A192="","",lookup!K161)</f>
        <v/>
      </c>
      <c r="G192" s="42" t="str">
        <f t="shared" si="11"/>
        <v/>
      </c>
      <c r="H192" s="42" t="str">
        <f t="shared" si="10"/>
        <v/>
      </c>
      <c r="I192" s="43" t="str">
        <f>IF(A192="","",IF(lookup!O161&lt;0,0,lookup!O161))</f>
        <v/>
      </c>
    </row>
    <row r="193" spans="1:9">
      <c r="A193" s="40" t="str">
        <f>IF(I192="","",IF(I192&lt;=0,"",IF(A192=lookup!$I$1,"",lookup!I162)))</f>
        <v/>
      </c>
      <c r="B193" s="41" t="str">
        <f t="shared" si="8"/>
        <v/>
      </c>
      <c r="C193" s="64" t="str">
        <f t="shared" si="9"/>
        <v/>
      </c>
      <c r="D193" s="42" t="str">
        <f>IF(A193="","",lookup!M162)</f>
        <v/>
      </c>
      <c r="E193" s="59"/>
      <c r="F193" s="42" t="str">
        <f>IF(A193="","",lookup!K162)</f>
        <v/>
      </c>
      <c r="G193" s="42" t="str">
        <f t="shared" si="11"/>
        <v/>
      </c>
      <c r="H193" s="42" t="str">
        <f t="shared" si="10"/>
        <v/>
      </c>
      <c r="I193" s="43" t="str">
        <f>IF(A193="","",IF(lookup!O162&lt;0,0,lookup!O162))</f>
        <v/>
      </c>
    </row>
    <row r="194" spans="1:9">
      <c r="A194" s="40" t="str">
        <f>IF(I193="","",IF(I193&lt;=0,"",IF(A193=lookup!$I$1,"",lookup!I163)))</f>
        <v/>
      </c>
      <c r="B194" s="41" t="str">
        <f t="shared" si="8"/>
        <v/>
      </c>
      <c r="C194" s="64" t="str">
        <f t="shared" si="9"/>
        <v/>
      </c>
      <c r="D194" s="42" t="str">
        <f>IF(A194="","",lookup!M163)</f>
        <v/>
      </c>
      <c r="E194" s="59"/>
      <c r="F194" s="42" t="str">
        <f>IF(A194="","",lookup!K163)</f>
        <v/>
      </c>
      <c r="G194" s="42" t="str">
        <f t="shared" si="11"/>
        <v/>
      </c>
      <c r="H194" s="42" t="str">
        <f t="shared" si="10"/>
        <v/>
      </c>
      <c r="I194" s="43" t="str">
        <f>IF(A194="","",IF(lookup!O163&lt;0,0,lookup!O163))</f>
        <v/>
      </c>
    </row>
    <row r="195" spans="1:9">
      <c r="A195" s="40" t="str">
        <f>IF(I194="","",IF(I194&lt;=0,"",IF(A194=lookup!$I$1,"",lookup!I164)))</f>
        <v/>
      </c>
      <c r="B195" s="41" t="str">
        <f t="shared" si="8"/>
        <v/>
      </c>
      <c r="C195" s="64" t="str">
        <f t="shared" si="9"/>
        <v/>
      </c>
      <c r="D195" s="42" t="str">
        <f>IF(A195="","",lookup!M164)</f>
        <v/>
      </c>
      <c r="E195" s="59"/>
      <c r="F195" s="42" t="str">
        <f>IF(A195="","",lookup!K164)</f>
        <v/>
      </c>
      <c r="G195" s="42" t="str">
        <f t="shared" si="11"/>
        <v/>
      </c>
      <c r="H195" s="42" t="str">
        <f t="shared" si="10"/>
        <v/>
      </c>
      <c r="I195" s="43" t="str">
        <f>IF(A195="","",IF(lookup!O164&lt;0,0,lookup!O164))</f>
        <v/>
      </c>
    </row>
    <row r="196" spans="1:9">
      <c r="A196" s="40" t="str">
        <f>IF(I195="","",IF(I195&lt;=0,"",IF(A195=lookup!$I$1,"",lookup!I165)))</f>
        <v/>
      </c>
      <c r="B196" s="41" t="str">
        <f t="shared" si="8"/>
        <v/>
      </c>
      <c r="C196" s="64" t="str">
        <f t="shared" si="9"/>
        <v/>
      </c>
      <c r="D196" s="42" t="str">
        <f>IF(A196="","",lookup!M165)</f>
        <v/>
      </c>
      <c r="E196" s="59"/>
      <c r="F196" s="42" t="str">
        <f>IF(A196="","",lookup!K165)</f>
        <v/>
      </c>
      <c r="G196" s="42" t="str">
        <f t="shared" si="11"/>
        <v/>
      </c>
      <c r="H196" s="42" t="str">
        <f t="shared" si="10"/>
        <v/>
      </c>
      <c r="I196" s="43" t="str">
        <f>IF(A196="","",IF(lookup!O165&lt;0,0,lookup!O165))</f>
        <v/>
      </c>
    </row>
    <row r="197" spans="1:9">
      <c r="A197" s="40" t="str">
        <f>IF(I196="","",IF(I196&lt;=0,"",IF(A196=lookup!$I$1,"",lookup!I166)))</f>
        <v/>
      </c>
      <c r="B197" s="41" t="str">
        <f t="shared" si="8"/>
        <v/>
      </c>
      <c r="C197" s="64" t="str">
        <f t="shared" si="9"/>
        <v/>
      </c>
      <c r="D197" s="42" t="str">
        <f>IF(A197="","",lookup!M166)</f>
        <v/>
      </c>
      <c r="E197" s="59"/>
      <c r="F197" s="42" t="str">
        <f>IF(A197="","",lookup!K166)</f>
        <v/>
      </c>
      <c r="G197" s="42" t="str">
        <f t="shared" si="11"/>
        <v/>
      </c>
      <c r="H197" s="42" t="str">
        <f t="shared" si="10"/>
        <v/>
      </c>
      <c r="I197" s="43" t="str">
        <f>IF(A197="","",IF(lookup!O166&lt;0,0,lookup!O166))</f>
        <v/>
      </c>
    </row>
    <row r="198" spans="1:9">
      <c r="A198" s="40" t="str">
        <f>IF(I197="","",IF(I197&lt;=0,"",IF(A197=lookup!$I$1,"",lookup!I167)))</f>
        <v/>
      </c>
      <c r="B198" s="41" t="str">
        <f t="shared" si="8"/>
        <v/>
      </c>
      <c r="C198" s="64" t="str">
        <f t="shared" si="9"/>
        <v/>
      </c>
      <c r="D198" s="42" t="str">
        <f>IF(A198="","",lookup!M167)</f>
        <v/>
      </c>
      <c r="E198" s="59"/>
      <c r="F198" s="42" t="str">
        <f>IF(A198="","",lookup!K167)</f>
        <v/>
      </c>
      <c r="G198" s="42" t="str">
        <f t="shared" si="11"/>
        <v/>
      </c>
      <c r="H198" s="42" t="str">
        <f t="shared" si="10"/>
        <v/>
      </c>
      <c r="I198" s="43" t="str">
        <f>IF(A198="","",IF(lookup!O167&lt;0,0,lookup!O167))</f>
        <v/>
      </c>
    </row>
    <row r="199" spans="1:9">
      <c r="A199" s="40" t="str">
        <f>IF(I198="","",IF(I198&lt;=0,"",IF(A198=lookup!$I$1,"",lookup!I168)))</f>
        <v/>
      </c>
      <c r="B199" s="41" t="str">
        <f t="shared" si="8"/>
        <v/>
      </c>
      <c r="C199" s="64" t="str">
        <f t="shared" si="9"/>
        <v/>
      </c>
      <c r="D199" s="42" t="str">
        <f>IF(A199="","",lookup!M168)</f>
        <v/>
      </c>
      <c r="E199" s="59"/>
      <c r="F199" s="42" t="str">
        <f>IF(A199="","",lookup!K168)</f>
        <v/>
      </c>
      <c r="G199" s="42" t="str">
        <f t="shared" si="11"/>
        <v/>
      </c>
      <c r="H199" s="42" t="str">
        <f t="shared" si="10"/>
        <v/>
      </c>
      <c r="I199" s="43" t="str">
        <f>IF(A199="","",IF(lookup!O168&lt;0,0,lookup!O168))</f>
        <v/>
      </c>
    </row>
    <row r="200" spans="1:9">
      <c r="A200" s="40" t="str">
        <f>IF(I199="","",IF(I199&lt;=0,"",IF(A199=lookup!$I$1,"",lookup!I169)))</f>
        <v/>
      </c>
      <c r="B200" s="41" t="str">
        <f t="shared" si="8"/>
        <v/>
      </c>
      <c r="C200" s="64" t="str">
        <f t="shared" si="9"/>
        <v/>
      </c>
      <c r="D200" s="42" t="str">
        <f>IF(A200="","",lookup!M169)</f>
        <v/>
      </c>
      <c r="E200" s="59"/>
      <c r="F200" s="42" t="str">
        <f>IF(A200="","",lookup!K169)</f>
        <v/>
      </c>
      <c r="G200" s="42" t="str">
        <f t="shared" si="11"/>
        <v/>
      </c>
      <c r="H200" s="42" t="str">
        <f t="shared" si="10"/>
        <v/>
      </c>
      <c r="I200" s="43" t="str">
        <f>IF(A200="","",IF(lookup!O169&lt;0,0,lookup!O169))</f>
        <v/>
      </c>
    </row>
    <row r="201" spans="1:9">
      <c r="A201" s="40" t="str">
        <f>IF(I200="","",IF(I200&lt;=0,"",IF(A200=lookup!$I$1,"",lookup!I170)))</f>
        <v/>
      </c>
      <c r="B201" s="41" t="str">
        <f t="shared" si="8"/>
        <v/>
      </c>
      <c r="C201" s="64" t="str">
        <f t="shared" si="9"/>
        <v/>
      </c>
      <c r="D201" s="42" t="str">
        <f>IF(A201="","",lookup!M170)</f>
        <v/>
      </c>
      <c r="E201" s="59"/>
      <c r="F201" s="42" t="str">
        <f>IF(A201="","",lookup!K170)</f>
        <v/>
      </c>
      <c r="G201" s="42" t="str">
        <f t="shared" si="11"/>
        <v/>
      </c>
      <c r="H201" s="42" t="str">
        <f t="shared" si="10"/>
        <v/>
      </c>
      <c r="I201" s="43" t="str">
        <f>IF(A201="","",IF(lookup!O170&lt;0,0,lookup!O170))</f>
        <v/>
      </c>
    </row>
    <row r="202" spans="1:9" ht="13.5" thickBot="1">
      <c r="A202" s="34" t="str">
        <f>IF(I201="","",IF(I201&lt;=0,"",IF(A201=lookup!$I$1,"",lookup!I171)))</f>
        <v/>
      </c>
      <c r="B202" s="44" t="str">
        <f t="shared" si="8"/>
        <v/>
      </c>
      <c r="C202" s="65" t="str">
        <f t="shared" si="9"/>
        <v/>
      </c>
      <c r="D202" s="37" t="str">
        <f>IF(A202="","",lookup!M171)</f>
        <v/>
      </c>
      <c r="E202" s="60"/>
      <c r="F202" s="37" t="str">
        <f>IF(A202="","",lookup!K171)</f>
        <v/>
      </c>
      <c r="G202" s="37" t="str">
        <f t="shared" si="11"/>
        <v/>
      </c>
      <c r="H202" s="37" t="str">
        <f t="shared" si="10"/>
        <v/>
      </c>
      <c r="I202" s="38" t="str">
        <f>IF(A202="","",IF(lookup!O171&lt;0,0,lookup!O171))</f>
        <v/>
      </c>
    </row>
    <row r="203" spans="1:9">
      <c r="A203" s="30" t="str">
        <f>IF(I202="","",IF(I202&lt;=0,"",IF(A202=lookup!$I$1,"",lookup!I172)))</f>
        <v/>
      </c>
      <c r="B203" s="39" t="str">
        <f t="shared" si="8"/>
        <v/>
      </c>
      <c r="C203" s="63" t="str">
        <f t="shared" si="9"/>
        <v/>
      </c>
      <c r="D203" s="32" t="str">
        <f>IF(A203="","",lookup!M172)</f>
        <v/>
      </c>
      <c r="E203" s="58"/>
      <c r="F203" s="32" t="str">
        <f>IF(A203="","",lookup!K172)</f>
        <v/>
      </c>
      <c r="G203" s="32" t="str">
        <f t="shared" si="11"/>
        <v/>
      </c>
      <c r="H203" s="32" t="str">
        <f t="shared" si="10"/>
        <v/>
      </c>
      <c r="I203" s="33" t="str">
        <f>IF(A203="","",IF(lookup!O172&lt;0,0,lookup!O172))</f>
        <v/>
      </c>
    </row>
    <row r="204" spans="1:9">
      <c r="A204" s="40" t="str">
        <f>IF(I203="","",IF(I203&lt;=0,"",IF(A203=lookup!$I$1,"",lookup!I173)))</f>
        <v/>
      </c>
      <c r="B204" s="41" t="str">
        <f t="shared" si="8"/>
        <v/>
      </c>
      <c r="C204" s="64" t="str">
        <f t="shared" si="9"/>
        <v/>
      </c>
      <c r="D204" s="42" t="str">
        <f>IF(A204="","",lookup!M173)</f>
        <v/>
      </c>
      <c r="E204" s="59"/>
      <c r="F204" s="42" t="str">
        <f>IF(A204="","",lookup!K173)</f>
        <v/>
      </c>
      <c r="G204" s="42" t="str">
        <f t="shared" si="11"/>
        <v/>
      </c>
      <c r="H204" s="42" t="str">
        <f t="shared" si="10"/>
        <v/>
      </c>
      <c r="I204" s="43" t="str">
        <f>IF(A204="","",IF(lookup!O173&lt;0,0,lookup!O173))</f>
        <v/>
      </c>
    </row>
    <row r="205" spans="1:9">
      <c r="A205" s="40" t="str">
        <f>IF(I204="","",IF(I204&lt;=0,"",IF(A204=lookup!$I$1,"",lookup!I174)))</f>
        <v/>
      </c>
      <c r="B205" s="41" t="str">
        <f t="shared" si="8"/>
        <v/>
      </c>
      <c r="C205" s="64" t="str">
        <f t="shared" si="9"/>
        <v/>
      </c>
      <c r="D205" s="42" t="str">
        <f>IF(A205="","",lookup!M174)</f>
        <v/>
      </c>
      <c r="E205" s="59"/>
      <c r="F205" s="42" t="str">
        <f>IF(A205="","",lookup!K174)</f>
        <v/>
      </c>
      <c r="G205" s="42" t="str">
        <f t="shared" si="11"/>
        <v/>
      </c>
      <c r="H205" s="42" t="str">
        <f t="shared" si="10"/>
        <v/>
      </c>
      <c r="I205" s="43" t="str">
        <f>IF(A205="","",IF(lookup!O174&lt;0,0,lookup!O174))</f>
        <v/>
      </c>
    </row>
    <row r="206" spans="1:9">
      <c r="A206" s="40" t="str">
        <f>IF(I205="","",IF(I205&lt;=0,"",IF(A205=lookup!$I$1,"",lookup!I175)))</f>
        <v/>
      </c>
      <c r="B206" s="41" t="str">
        <f t="shared" si="8"/>
        <v/>
      </c>
      <c r="C206" s="64" t="str">
        <f t="shared" si="9"/>
        <v/>
      </c>
      <c r="D206" s="42" t="str">
        <f>IF(A206="","",lookup!M175)</f>
        <v/>
      </c>
      <c r="E206" s="59"/>
      <c r="F206" s="42" t="str">
        <f>IF(A206="","",lookup!K175)</f>
        <v/>
      </c>
      <c r="G206" s="42" t="str">
        <f t="shared" si="11"/>
        <v/>
      </c>
      <c r="H206" s="42" t="str">
        <f t="shared" si="10"/>
        <v/>
      </c>
      <c r="I206" s="43" t="str">
        <f>IF(A206="","",IF(lookup!O175&lt;0,0,lookup!O175))</f>
        <v/>
      </c>
    </row>
    <row r="207" spans="1:9">
      <c r="A207" s="40" t="str">
        <f>IF(I206="","",IF(I206&lt;=0,"",IF(A206=lookup!$I$1,"",lookup!I176)))</f>
        <v/>
      </c>
      <c r="B207" s="41" t="str">
        <f t="shared" si="8"/>
        <v/>
      </c>
      <c r="C207" s="64" t="str">
        <f t="shared" si="9"/>
        <v/>
      </c>
      <c r="D207" s="42" t="str">
        <f>IF(A207="","",lookup!M176)</f>
        <v/>
      </c>
      <c r="E207" s="59"/>
      <c r="F207" s="42" t="str">
        <f>IF(A207="","",lookup!K176)</f>
        <v/>
      </c>
      <c r="G207" s="42" t="str">
        <f t="shared" si="11"/>
        <v/>
      </c>
      <c r="H207" s="42" t="str">
        <f t="shared" si="10"/>
        <v/>
      </c>
      <c r="I207" s="43" t="str">
        <f>IF(A207="","",IF(lookup!O176&lt;0,0,lookup!O176))</f>
        <v/>
      </c>
    </row>
    <row r="208" spans="1:9">
      <c r="A208" s="40" t="str">
        <f>IF(I207="","",IF(I207&lt;=0,"",IF(A207=lookup!$I$1,"",lookup!I177)))</f>
        <v/>
      </c>
      <c r="B208" s="41" t="str">
        <f t="shared" si="8"/>
        <v/>
      </c>
      <c r="C208" s="64" t="str">
        <f t="shared" si="9"/>
        <v/>
      </c>
      <c r="D208" s="42" t="str">
        <f>IF(A208="","",lookup!M177)</f>
        <v/>
      </c>
      <c r="E208" s="59"/>
      <c r="F208" s="42" t="str">
        <f>IF(A208="","",lookup!K177)</f>
        <v/>
      </c>
      <c r="G208" s="42" t="str">
        <f t="shared" si="11"/>
        <v/>
      </c>
      <c r="H208" s="42" t="str">
        <f t="shared" si="10"/>
        <v/>
      </c>
      <c r="I208" s="43" t="str">
        <f>IF(A208="","",IF(lookup!O177&lt;0,0,lookup!O177))</f>
        <v/>
      </c>
    </row>
    <row r="209" spans="1:9">
      <c r="A209" s="40" t="str">
        <f>IF(I208="","",IF(I208&lt;=0,"",IF(A208=lookup!$I$1,"",lookup!I178)))</f>
        <v/>
      </c>
      <c r="B209" s="41" t="str">
        <f t="shared" si="8"/>
        <v/>
      </c>
      <c r="C209" s="64" t="str">
        <f t="shared" si="9"/>
        <v/>
      </c>
      <c r="D209" s="42" t="str">
        <f>IF(A209="","",lookup!M178)</f>
        <v/>
      </c>
      <c r="E209" s="59"/>
      <c r="F209" s="42" t="str">
        <f>IF(A209="","",lookup!K178)</f>
        <v/>
      </c>
      <c r="G209" s="42" t="str">
        <f t="shared" si="11"/>
        <v/>
      </c>
      <c r="H209" s="42" t="str">
        <f t="shared" si="10"/>
        <v/>
      </c>
      <c r="I209" s="43" t="str">
        <f>IF(A209="","",IF(lookup!O178&lt;0,0,lookup!O178))</f>
        <v/>
      </c>
    </row>
    <row r="210" spans="1:9">
      <c r="A210" s="40" t="str">
        <f>IF(I209="","",IF(I209&lt;=0,"",IF(A209=lookup!$I$1,"",lookup!I179)))</f>
        <v/>
      </c>
      <c r="B210" s="41" t="str">
        <f t="shared" si="8"/>
        <v/>
      </c>
      <c r="C210" s="64" t="str">
        <f t="shared" si="9"/>
        <v/>
      </c>
      <c r="D210" s="42" t="str">
        <f>IF(A210="","",lookup!M179)</f>
        <v/>
      </c>
      <c r="E210" s="59"/>
      <c r="F210" s="42" t="str">
        <f>IF(A210="","",lookup!K179)</f>
        <v/>
      </c>
      <c r="G210" s="42" t="str">
        <f t="shared" si="11"/>
        <v/>
      </c>
      <c r="H210" s="42" t="str">
        <f t="shared" si="10"/>
        <v/>
      </c>
      <c r="I210" s="43" t="str">
        <f>IF(A210="","",IF(lookup!O179&lt;0,0,lookup!O179))</f>
        <v/>
      </c>
    </row>
    <row r="211" spans="1:9">
      <c r="A211" s="40" t="str">
        <f>IF(I210="","",IF(I210&lt;=0,"",IF(A210=lookup!$I$1,"",lookup!I180)))</f>
        <v/>
      </c>
      <c r="B211" s="41" t="str">
        <f t="shared" si="8"/>
        <v/>
      </c>
      <c r="C211" s="64" t="str">
        <f t="shared" si="9"/>
        <v/>
      </c>
      <c r="D211" s="42" t="str">
        <f>IF(A211="","",lookup!M180)</f>
        <v/>
      </c>
      <c r="E211" s="59"/>
      <c r="F211" s="42" t="str">
        <f>IF(A211="","",lookup!K180)</f>
        <v/>
      </c>
      <c r="G211" s="42" t="str">
        <f t="shared" si="11"/>
        <v/>
      </c>
      <c r="H211" s="42" t="str">
        <f t="shared" si="10"/>
        <v/>
      </c>
      <c r="I211" s="43" t="str">
        <f>IF(A211="","",IF(lookup!O180&lt;0,0,lookup!O180))</f>
        <v/>
      </c>
    </row>
    <row r="212" spans="1:9">
      <c r="A212" s="40" t="str">
        <f>IF(I211="","",IF(I211&lt;=0,"",IF(A211=lookup!$I$1,"",lookup!I181)))</f>
        <v/>
      </c>
      <c r="B212" s="41" t="str">
        <f t="shared" si="8"/>
        <v/>
      </c>
      <c r="C212" s="64" t="str">
        <f t="shared" si="9"/>
        <v/>
      </c>
      <c r="D212" s="42" t="str">
        <f>IF(A212="","",lookup!M181)</f>
        <v/>
      </c>
      <c r="E212" s="59"/>
      <c r="F212" s="42" t="str">
        <f>IF(A212="","",lookup!K181)</f>
        <v/>
      </c>
      <c r="G212" s="42" t="str">
        <f t="shared" si="11"/>
        <v/>
      </c>
      <c r="H212" s="42" t="str">
        <f t="shared" si="10"/>
        <v/>
      </c>
      <c r="I212" s="43" t="str">
        <f>IF(A212="","",IF(lookup!O181&lt;0,0,lookup!O181))</f>
        <v/>
      </c>
    </row>
    <row r="213" spans="1:9">
      <c r="A213" s="40" t="str">
        <f>IF(I212="","",IF(I212&lt;=0,"",IF(A212=lookup!$I$1,"",lookup!I182)))</f>
        <v/>
      </c>
      <c r="B213" s="41" t="str">
        <f t="shared" si="8"/>
        <v/>
      </c>
      <c r="C213" s="64" t="str">
        <f t="shared" si="9"/>
        <v/>
      </c>
      <c r="D213" s="42" t="str">
        <f>IF(A213="","",lookup!M182)</f>
        <v/>
      </c>
      <c r="E213" s="59"/>
      <c r="F213" s="42" t="str">
        <f>IF(A213="","",lookup!K182)</f>
        <v/>
      </c>
      <c r="G213" s="42" t="str">
        <f t="shared" si="11"/>
        <v/>
      </c>
      <c r="H213" s="42" t="str">
        <f t="shared" si="10"/>
        <v/>
      </c>
      <c r="I213" s="43" t="str">
        <f>IF(A213="","",IF(lookup!O182&lt;0,0,lookup!O182))</f>
        <v/>
      </c>
    </row>
    <row r="214" spans="1:9" ht="13.5" thickBot="1">
      <c r="A214" s="34" t="str">
        <f>IF(I213="","",IF(I213&lt;=0,"",IF(A213=lookup!$I$1,"",lookup!I183)))</f>
        <v/>
      </c>
      <c r="B214" s="44" t="str">
        <f t="shared" si="8"/>
        <v/>
      </c>
      <c r="C214" s="65" t="str">
        <f t="shared" si="9"/>
        <v/>
      </c>
      <c r="D214" s="37" t="str">
        <f>IF(A214="","",lookup!M183)</f>
        <v/>
      </c>
      <c r="E214" s="60"/>
      <c r="F214" s="37" t="str">
        <f>IF(A214="","",lookup!K183)</f>
        <v/>
      </c>
      <c r="G214" s="37" t="str">
        <f t="shared" si="11"/>
        <v/>
      </c>
      <c r="H214" s="37" t="str">
        <f t="shared" si="10"/>
        <v/>
      </c>
      <c r="I214" s="38" t="str">
        <f>IF(A214="","",IF(lookup!O183&lt;0,0,lookup!O183))</f>
        <v/>
      </c>
    </row>
    <row r="215" spans="1:9">
      <c r="A215" s="30" t="str">
        <f>IF(I214="","",IF(I214&lt;=0,"",IF(A214=lookup!$I$1,"",lookup!I184)))</f>
        <v/>
      </c>
      <c r="B215" s="39" t="str">
        <f t="shared" si="8"/>
        <v/>
      </c>
      <c r="C215" s="63" t="str">
        <f t="shared" si="9"/>
        <v/>
      </c>
      <c r="D215" s="32" t="str">
        <f>IF(A215="","",lookup!M184)</f>
        <v/>
      </c>
      <c r="E215" s="58"/>
      <c r="F215" s="32" t="str">
        <f>IF(A215="","",lookup!K184)</f>
        <v/>
      </c>
      <c r="G215" s="32" t="str">
        <f t="shared" si="11"/>
        <v/>
      </c>
      <c r="H215" s="32" t="str">
        <f t="shared" si="10"/>
        <v/>
      </c>
      <c r="I215" s="33" t="str">
        <f>IF(A215="","",IF(lookup!O184&lt;0,0,lookup!O184))</f>
        <v/>
      </c>
    </row>
    <row r="216" spans="1:9">
      <c r="A216" s="40" t="str">
        <f>IF(I215="","",IF(I215&lt;=0,"",IF(A215=lookup!$I$1,"",lookup!I185)))</f>
        <v/>
      </c>
      <c r="B216" s="41" t="str">
        <f t="shared" si="8"/>
        <v/>
      </c>
      <c r="C216" s="64" t="str">
        <f t="shared" si="9"/>
        <v/>
      </c>
      <c r="D216" s="42" t="str">
        <f>IF(A216="","",lookup!M185)</f>
        <v/>
      </c>
      <c r="E216" s="59"/>
      <c r="F216" s="42" t="str">
        <f>IF(A216="","",lookup!K185)</f>
        <v/>
      </c>
      <c r="G216" s="42" t="str">
        <f t="shared" si="11"/>
        <v/>
      </c>
      <c r="H216" s="42" t="str">
        <f t="shared" si="10"/>
        <v/>
      </c>
      <c r="I216" s="43" t="str">
        <f>IF(A216="","",IF(lookup!O185&lt;0,0,lookup!O185))</f>
        <v/>
      </c>
    </row>
    <row r="217" spans="1:9">
      <c r="A217" s="40" t="str">
        <f>IF(I216="","",IF(I216&lt;=0,"",IF(A216=lookup!$I$1,"",lookup!I186)))</f>
        <v/>
      </c>
      <c r="B217" s="41" t="str">
        <f t="shared" si="8"/>
        <v/>
      </c>
      <c r="C217" s="64" t="str">
        <f t="shared" si="9"/>
        <v/>
      </c>
      <c r="D217" s="42" t="str">
        <f>IF(A217="","",lookup!M186)</f>
        <v/>
      </c>
      <c r="E217" s="59"/>
      <c r="F217" s="42" t="str">
        <f>IF(A217="","",lookup!K186)</f>
        <v/>
      </c>
      <c r="G217" s="42" t="str">
        <f t="shared" si="11"/>
        <v/>
      </c>
      <c r="H217" s="42" t="str">
        <f t="shared" si="10"/>
        <v/>
      </c>
      <c r="I217" s="43" t="str">
        <f>IF(A217="","",IF(lookup!O186&lt;0,0,lookup!O186))</f>
        <v/>
      </c>
    </row>
    <row r="218" spans="1:9">
      <c r="A218" s="40" t="str">
        <f>IF(I217="","",IF(I217&lt;=0,"",IF(A217=lookup!$I$1,"",lookup!I187)))</f>
        <v/>
      </c>
      <c r="B218" s="41" t="str">
        <f t="shared" si="8"/>
        <v/>
      </c>
      <c r="C218" s="64" t="str">
        <f t="shared" si="9"/>
        <v/>
      </c>
      <c r="D218" s="42" t="str">
        <f>IF(A218="","",lookup!M187)</f>
        <v/>
      </c>
      <c r="E218" s="59"/>
      <c r="F218" s="42" t="str">
        <f>IF(A218="","",lookup!K187)</f>
        <v/>
      </c>
      <c r="G218" s="42" t="str">
        <f t="shared" si="11"/>
        <v/>
      </c>
      <c r="H218" s="42" t="str">
        <f t="shared" si="10"/>
        <v/>
      </c>
      <c r="I218" s="43" t="str">
        <f>IF(A218="","",IF(lookup!O187&lt;0,0,lookup!O187))</f>
        <v/>
      </c>
    </row>
    <row r="219" spans="1:9">
      <c r="A219" s="40" t="str">
        <f>IF(I218="","",IF(I218&lt;=0,"",IF(A218=lookup!$I$1,"",lookup!I188)))</f>
        <v/>
      </c>
      <c r="B219" s="41" t="str">
        <f t="shared" si="8"/>
        <v/>
      </c>
      <c r="C219" s="64" t="str">
        <f t="shared" si="9"/>
        <v/>
      </c>
      <c r="D219" s="42" t="str">
        <f>IF(A219="","",lookup!M188)</f>
        <v/>
      </c>
      <c r="E219" s="59"/>
      <c r="F219" s="42" t="str">
        <f>IF(A219="","",lookup!K188)</f>
        <v/>
      </c>
      <c r="G219" s="42" t="str">
        <f t="shared" si="11"/>
        <v/>
      </c>
      <c r="H219" s="42" t="str">
        <f t="shared" si="10"/>
        <v/>
      </c>
      <c r="I219" s="43" t="str">
        <f>IF(A219="","",IF(lookup!O188&lt;0,0,lookup!O188))</f>
        <v/>
      </c>
    </row>
    <row r="220" spans="1:9">
      <c r="A220" s="40" t="str">
        <f>IF(I219="","",IF(I219&lt;=0,"",IF(A219=lookup!$I$1,"",lookup!I189)))</f>
        <v/>
      </c>
      <c r="B220" s="41" t="str">
        <f t="shared" si="8"/>
        <v/>
      </c>
      <c r="C220" s="64" t="str">
        <f t="shared" si="9"/>
        <v/>
      </c>
      <c r="D220" s="42" t="str">
        <f>IF(A220="","",lookup!M189)</f>
        <v/>
      </c>
      <c r="E220" s="59"/>
      <c r="F220" s="42" t="str">
        <f>IF(A220="","",lookup!K189)</f>
        <v/>
      </c>
      <c r="G220" s="42" t="str">
        <f t="shared" si="11"/>
        <v/>
      </c>
      <c r="H220" s="42" t="str">
        <f t="shared" si="10"/>
        <v/>
      </c>
      <c r="I220" s="43" t="str">
        <f>IF(A220="","",IF(lookup!O189&lt;0,0,lookup!O189))</f>
        <v/>
      </c>
    </row>
    <row r="221" spans="1:9">
      <c r="A221" s="40" t="str">
        <f>IF(I220="","",IF(I220&lt;=0,"",IF(A220=lookup!$I$1,"",lookup!I190)))</f>
        <v/>
      </c>
      <c r="B221" s="41" t="str">
        <f t="shared" si="8"/>
        <v/>
      </c>
      <c r="C221" s="64" t="str">
        <f t="shared" si="9"/>
        <v/>
      </c>
      <c r="D221" s="42" t="str">
        <f>IF(A221="","",lookup!M190)</f>
        <v/>
      </c>
      <c r="E221" s="59"/>
      <c r="F221" s="42" t="str">
        <f>IF(A221="","",lookup!K190)</f>
        <v/>
      </c>
      <c r="G221" s="42" t="str">
        <f t="shared" si="11"/>
        <v/>
      </c>
      <c r="H221" s="42" t="str">
        <f t="shared" si="10"/>
        <v/>
      </c>
      <c r="I221" s="43" t="str">
        <f>IF(A221="","",IF(lookup!O190&lt;0,0,lookup!O190))</f>
        <v/>
      </c>
    </row>
    <row r="222" spans="1:9">
      <c r="A222" s="40" t="str">
        <f>IF(I221="","",IF(I221&lt;=0,"",IF(A221=lookup!$I$1,"",lookup!I191)))</f>
        <v/>
      </c>
      <c r="B222" s="41" t="str">
        <f t="shared" si="8"/>
        <v/>
      </c>
      <c r="C222" s="64" t="str">
        <f t="shared" si="9"/>
        <v/>
      </c>
      <c r="D222" s="42" t="str">
        <f>IF(A222="","",lookup!M191)</f>
        <v/>
      </c>
      <c r="E222" s="59"/>
      <c r="F222" s="42" t="str">
        <f>IF(A222="","",lookup!K191)</f>
        <v/>
      </c>
      <c r="G222" s="42" t="str">
        <f t="shared" si="11"/>
        <v/>
      </c>
      <c r="H222" s="42" t="str">
        <f t="shared" si="10"/>
        <v/>
      </c>
      <c r="I222" s="43" t="str">
        <f>IF(A222="","",IF(lookup!O191&lt;0,0,lookup!O191))</f>
        <v/>
      </c>
    </row>
    <row r="223" spans="1:9">
      <c r="A223" s="40" t="str">
        <f>IF(I222="","",IF(I222&lt;=0,"",IF(A222=lookup!$I$1,"",lookup!I192)))</f>
        <v/>
      </c>
      <c r="B223" s="41" t="str">
        <f t="shared" si="8"/>
        <v/>
      </c>
      <c r="C223" s="64" t="str">
        <f t="shared" si="9"/>
        <v/>
      </c>
      <c r="D223" s="42" t="str">
        <f>IF(A223="","",lookup!M192)</f>
        <v/>
      </c>
      <c r="E223" s="59"/>
      <c r="F223" s="42" t="str">
        <f>IF(A223="","",lookup!K192)</f>
        <v/>
      </c>
      <c r="G223" s="42" t="str">
        <f t="shared" si="11"/>
        <v/>
      </c>
      <c r="H223" s="42" t="str">
        <f t="shared" si="10"/>
        <v/>
      </c>
      <c r="I223" s="43" t="str">
        <f>IF(A223="","",IF(lookup!O192&lt;0,0,lookup!O192))</f>
        <v/>
      </c>
    </row>
    <row r="224" spans="1:9">
      <c r="A224" s="40" t="str">
        <f>IF(I223="","",IF(I223&lt;=0,"",IF(A223=lookup!$I$1,"",lookup!I193)))</f>
        <v/>
      </c>
      <c r="B224" s="41" t="str">
        <f t="shared" si="8"/>
        <v/>
      </c>
      <c r="C224" s="64" t="str">
        <f t="shared" si="9"/>
        <v/>
      </c>
      <c r="D224" s="42" t="str">
        <f>IF(A224="","",lookup!M193)</f>
        <v/>
      </c>
      <c r="E224" s="59"/>
      <c r="F224" s="42" t="str">
        <f>IF(A224="","",lookup!K193)</f>
        <v/>
      </c>
      <c r="G224" s="42" t="str">
        <f t="shared" si="11"/>
        <v/>
      </c>
      <c r="H224" s="42" t="str">
        <f t="shared" si="10"/>
        <v/>
      </c>
      <c r="I224" s="43" t="str">
        <f>IF(A224="","",IF(lookup!O193&lt;0,0,lookup!O193))</f>
        <v/>
      </c>
    </row>
    <row r="225" spans="1:9">
      <c r="A225" s="40" t="str">
        <f>IF(I224="","",IF(I224&lt;=0,"",IF(A224=lookup!$I$1,"",lookup!I194)))</f>
        <v/>
      </c>
      <c r="B225" s="41" t="str">
        <f t="shared" si="8"/>
        <v/>
      </c>
      <c r="C225" s="64" t="str">
        <f t="shared" si="9"/>
        <v/>
      </c>
      <c r="D225" s="42" t="str">
        <f>IF(A225="","",lookup!M194)</f>
        <v/>
      </c>
      <c r="E225" s="59"/>
      <c r="F225" s="42" t="str">
        <f>IF(A225="","",lookup!K194)</f>
        <v/>
      </c>
      <c r="G225" s="42" t="str">
        <f t="shared" si="11"/>
        <v/>
      </c>
      <c r="H225" s="42" t="str">
        <f t="shared" si="10"/>
        <v/>
      </c>
      <c r="I225" s="43" t="str">
        <f>IF(A225="","",IF(lookup!O194&lt;0,0,lookup!O194))</f>
        <v/>
      </c>
    </row>
    <row r="226" spans="1:9" ht="13.5" thickBot="1">
      <c r="A226" s="34" t="str">
        <f>IF(I225="","",IF(I225&lt;=0,"",IF(A225=lookup!$I$1,"",lookup!I195)))</f>
        <v/>
      </c>
      <c r="B226" s="44" t="str">
        <f t="shared" si="8"/>
        <v/>
      </c>
      <c r="C226" s="65" t="str">
        <f t="shared" si="9"/>
        <v/>
      </c>
      <c r="D226" s="37" t="str">
        <f>IF(A226="","",lookup!M195)</f>
        <v/>
      </c>
      <c r="E226" s="60"/>
      <c r="F226" s="37" t="str">
        <f>IF(A226="","",lookup!K195)</f>
        <v/>
      </c>
      <c r="G226" s="37" t="str">
        <f t="shared" si="11"/>
        <v/>
      </c>
      <c r="H226" s="37" t="str">
        <f t="shared" si="10"/>
        <v/>
      </c>
      <c r="I226" s="38" t="str">
        <f>IF(A226="","",IF(lookup!O195&lt;0,0,lookup!O195))</f>
        <v/>
      </c>
    </row>
    <row r="227" spans="1:9">
      <c r="A227" s="30" t="str">
        <f>IF(I226="","",IF(I226&lt;=0,"",IF(A226=lookup!$I$1,"",lookup!I196)))</f>
        <v/>
      </c>
      <c r="B227" s="39" t="str">
        <f t="shared" ref="B227:B290" si="12">IF(A227="","",DATE(YEAR($C$6),MONTH($C$6)+(A227-1),DAY($C$6)))</f>
        <v/>
      </c>
      <c r="C227" s="63" t="str">
        <f t="shared" ref="C227:C290" si="13">IF(A227="","",IF(A227&lt;=$C$9*12,IF(C226&lt;&gt;$C$3,C226,$C$3),MIN($C$12,IF(MOD((A227-$C$9*12)-1,$C$10)=0,C226+$C$11,C226))))</f>
        <v/>
      </c>
      <c r="D227" s="32" t="str">
        <f>IF(A227="","",lookup!M196)</f>
        <v/>
      </c>
      <c r="E227" s="58"/>
      <c r="F227" s="32" t="str">
        <f>IF(A227="","",lookup!K196)</f>
        <v/>
      </c>
      <c r="G227" s="32" t="str">
        <f t="shared" si="11"/>
        <v/>
      </c>
      <c r="H227" s="32" t="str">
        <f t="shared" ref="H227:H290" si="14">IF(A227="","",IF(ISBLANK(E227),D227-F227,E227-F227))</f>
        <v/>
      </c>
      <c r="I227" s="33" t="str">
        <f>IF(A227="","",IF(lookup!O196&lt;0,0,lookup!O196))</f>
        <v/>
      </c>
    </row>
    <row r="228" spans="1:9">
      <c r="A228" s="40" t="str">
        <f>IF(I227="","",IF(I227&lt;=0,"",IF(A227=lookup!$I$1,"",lookup!I197)))</f>
        <v/>
      </c>
      <c r="B228" s="41" t="str">
        <f t="shared" si="12"/>
        <v/>
      </c>
      <c r="C228" s="64" t="str">
        <f t="shared" si="13"/>
        <v/>
      </c>
      <c r="D228" s="42" t="str">
        <f>IF(A228="","",lookup!M197)</f>
        <v/>
      </c>
      <c r="E228" s="59"/>
      <c r="F228" s="42" t="str">
        <f>IF(A228="","",lookup!K197)</f>
        <v/>
      </c>
      <c r="G228" s="42" t="str">
        <f t="shared" ref="G228:G291" si="15">IF(A228="","",G227+F228)</f>
        <v/>
      </c>
      <c r="H228" s="42" t="str">
        <f t="shared" si="14"/>
        <v/>
      </c>
      <c r="I228" s="43" t="str">
        <f>IF(A228="","",IF(lookup!O197&lt;0,0,lookup!O197))</f>
        <v/>
      </c>
    </row>
    <row r="229" spans="1:9">
      <c r="A229" s="40" t="str">
        <f>IF(I228="","",IF(I228&lt;=0,"",IF(A228=lookup!$I$1,"",lookup!I198)))</f>
        <v/>
      </c>
      <c r="B229" s="41" t="str">
        <f t="shared" si="12"/>
        <v/>
      </c>
      <c r="C229" s="64" t="str">
        <f t="shared" si="13"/>
        <v/>
      </c>
      <c r="D229" s="42" t="str">
        <f>IF(A229="","",lookup!M198)</f>
        <v/>
      </c>
      <c r="E229" s="59"/>
      <c r="F229" s="42" t="str">
        <f>IF(A229="","",lookup!K198)</f>
        <v/>
      </c>
      <c r="G229" s="42" t="str">
        <f t="shared" si="15"/>
        <v/>
      </c>
      <c r="H229" s="42" t="str">
        <f t="shared" si="14"/>
        <v/>
      </c>
      <c r="I229" s="43" t="str">
        <f>IF(A229="","",IF(lookup!O198&lt;0,0,lookup!O198))</f>
        <v/>
      </c>
    </row>
    <row r="230" spans="1:9">
      <c r="A230" s="40" t="str">
        <f>IF(I229="","",IF(I229&lt;=0,"",IF(A229=lookup!$I$1,"",lookup!I199)))</f>
        <v/>
      </c>
      <c r="B230" s="41" t="str">
        <f t="shared" si="12"/>
        <v/>
      </c>
      <c r="C230" s="64" t="str">
        <f t="shared" si="13"/>
        <v/>
      </c>
      <c r="D230" s="42" t="str">
        <f>IF(A230="","",lookup!M199)</f>
        <v/>
      </c>
      <c r="E230" s="59"/>
      <c r="F230" s="42" t="str">
        <f>IF(A230="","",lookup!K199)</f>
        <v/>
      </c>
      <c r="G230" s="42" t="str">
        <f t="shared" si="15"/>
        <v/>
      </c>
      <c r="H230" s="42" t="str">
        <f t="shared" si="14"/>
        <v/>
      </c>
      <c r="I230" s="43" t="str">
        <f>IF(A230="","",IF(lookup!O199&lt;0,0,lookup!O199))</f>
        <v/>
      </c>
    </row>
    <row r="231" spans="1:9">
      <c r="A231" s="40" t="str">
        <f>IF(I230="","",IF(I230&lt;=0,"",IF(A230=lookup!$I$1,"",lookup!I200)))</f>
        <v/>
      </c>
      <c r="B231" s="41" t="str">
        <f t="shared" si="12"/>
        <v/>
      </c>
      <c r="C231" s="64" t="str">
        <f t="shared" si="13"/>
        <v/>
      </c>
      <c r="D231" s="42" t="str">
        <f>IF(A231="","",lookup!M200)</f>
        <v/>
      </c>
      <c r="E231" s="59"/>
      <c r="F231" s="42" t="str">
        <f>IF(A231="","",lookup!K200)</f>
        <v/>
      </c>
      <c r="G231" s="42" t="str">
        <f t="shared" si="15"/>
        <v/>
      </c>
      <c r="H231" s="42" t="str">
        <f t="shared" si="14"/>
        <v/>
      </c>
      <c r="I231" s="43" t="str">
        <f>IF(A231="","",IF(lookup!O200&lt;0,0,lookup!O200))</f>
        <v/>
      </c>
    </row>
    <row r="232" spans="1:9">
      <c r="A232" s="40" t="str">
        <f>IF(I231="","",IF(I231&lt;=0,"",IF(A231=lookup!$I$1,"",lookup!I201)))</f>
        <v/>
      </c>
      <c r="B232" s="41" t="str">
        <f t="shared" si="12"/>
        <v/>
      </c>
      <c r="C232" s="64" t="str">
        <f t="shared" si="13"/>
        <v/>
      </c>
      <c r="D232" s="42" t="str">
        <f>IF(A232="","",lookup!M201)</f>
        <v/>
      </c>
      <c r="E232" s="59"/>
      <c r="F232" s="42" t="str">
        <f>IF(A232="","",lookup!K201)</f>
        <v/>
      </c>
      <c r="G232" s="42" t="str">
        <f t="shared" si="15"/>
        <v/>
      </c>
      <c r="H232" s="42" t="str">
        <f t="shared" si="14"/>
        <v/>
      </c>
      <c r="I232" s="43" t="str">
        <f>IF(A232="","",IF(lookup!O201&lt;0,0,lookup!O201))</f>
        <v/>
      </c>
    </row>
    <row r="233" spans="1:9">
      <c r="A233" s="40" t="str">
        <f>IF(I232="","",IF(I232&lt;=0,"",IF(A232=lookup!$I$1,"",lookup!I202)))</f>
        <v/>
      </c>
      <c r="B233" s="41" t="str">
        <f t="shared" si="12"/>
        <v/>
      </c>
      <c r="C233" s="64" t="str">
        <f t="shared" si="13"/>
        <v/>
      </c>
      <c r="D233" s="42" t="str">
        <f>IF(A233="","",lookup!M202)</f>
        <v/>
      </c>
      <c r="E233" s="59"/>
      <c r="F233" s="42" t="str">
        <f>IF(A233="","",lookup!K202)</f>
        <v/>
      </c>
      <c r="G233" s="42" t="str">
        <f t="shared" si="15"/>
        <v/>
      </c>
      <c r="H233" s="42" t="str">
        <f t="shared" si="14"/>
        <v/>
      </c>
      <c r="I233" s="43" t="str">
        <f>IF(A233="","",IF(lookup!O202&lt;0,0,lookup!O202))</f>
        <v/>
      </c>
    </row>
    <row r="234" spans="1:9">
      <c r="A234" s="40" t="str">
        <f>IF(I233="","",IF(I233&lt;=0,"",IF(A233=lookup!$I$1,"",lookup!I203)))</f>
        <v/>
      </c>
      <c r="B234" s="41" t="str">
        <f t="shared" si="12"/>
        <v/>
      </c>
      <c r="C234" s="64" t="str">
        <f t="shared" si="13"/>
        <v/>
      </c>
      <c r="D234" s="42" t="str">
        <f>IF(A234="","",lookup!M203)</f>
        <v/>
      </c>
      <c r="E234" s="59"/>
      <c r="F234" s="42" t="str">
        <f>IF(A234="","",lookup!K203)</f>
        <v/>
      </c>
      <c r="G234" s="42" t="str">
        <f t="shared" si="15"/>
        <v/>
      </c>
      <c r="H234" s="42" t="str">
        <f t="shared" si="14"/>
        <v/>
      </c>
      <c r="I234" s="43" t="str">
        <f>IF(A234="","",IF(lookup!O203&lt;0,0,lookup!O203))</f>
        <v/>
      </c>
    </row>
    <row r="235" spans="1:9">
      <c r="A235" s="40" t="str">
        <f>IF(I234="","",IF(I234&lt;=0,"",IF(A234=lookup!$I$1,"",lookup!I204)))</f>
        <v/>
      </c>
      <c r="B235" s="41" t="str">
        <f t="shared" si="12"/>
        <v/>
      </c>
      <c r="C235" s="64" t="str">
        <f t="shared" si="13"/>
        <v/>
      </c>
      <c r="D235" s="42" t="str">
        <f>IF(A235="","",lookup!M204)</f>
        <v/>
      </c>
      <c r="E235" s="59"/>
      <c r="F235" s="42" t="str">
        <f>IF(A235="","",lookup!K204)</f>
        <v/>
      </c>
      <c r="G235" s="42" t="str">
        <f t="shared" si="15"/>
        <v/>
      </c>
      <c r="H235" s="42" t="str">
        <f t="shared" si="14"/>
        <v/>
      </c>
      <c r="I235" s="43" t="str">
        <f>IF(A235="","",IF(lookup!O204&lt;0,0,lookup!O204))</f>
        <v/>
      </c>
    </row>
    <row r="236" spans="1:9">
      <c r="A236" s="40" t="str">
        <f>IF(I235="","",IF(I235&lt;=0,"",IF(A235=lookup!$I$1,"",lookup!I205)))</f>
        <v/>
      </c>
      <c r="B236" s="41" t="str">
        <f t="shared" si="12"/>
        <v/>
      </c>
      <c r="C236" s="64" t="str">
        <f t="shared" si="13"/>
        <v/>
      </c>
      <c r="D236" s="42" t="str">
        <f>IF(A236="","",lookup!M205)</f>
        <v/>
      </c>
      <c r="E236" s="59"/>
      <c r="F236" s="42" t="str">
        <f>IF(A236="","",lookup!K205)</f>
        <v/>
      </c>
      <c r="G236" s="42" t="str">
        <f t="shared" si="15"/>
        <v/>
      </c>
      <c r="H236" s="42" t="str">
        <f t="shared" si="14"/>
        <v/>
      </c>
      <c r="I236" s="43" t="str">
        <f>IF(A236="","",IF(lookup!O205&lt;0,0,lookup!O205))</f>
        <v/>
      </c>
    </row>
    <row r="237" spans="1:9">
      <c r="A237" s="40" t="str">
        <f>IF(I236="","",IF(I236&lt;=0,"",IF(A236=lookup!$I$1,"",lookup!I206)))</f>
        <v/>
      </c>
      <c r="B237" s="41" t="str">
        <f t="shared" si="12"/>
        <v/>
      </c>
      <c r="C237" s="64" t="str">
        <f t="shared" si="13"/>
        <v/>
      </c>
      <c r="D237" s="42" t="str">
        <f>IF(A237="","",lookup!M206)</f>
        <v/>
      </c>
      <c r="E237" s="59"/>
      <c r="F237" s="42" t="str">
        <f>IF(A237="","",lookup!K206)</f>
        <v/>
      </c>
      <c r="G237" s="42" t="str">
        <f t="shared" si="15"/>
        <v/>
      </c>
      <c r="H237" s="42" t="str">
        <f t="shared" si="14"/>
        <v/>
      </c>
      <c r="I237" s="43" t="str">
        <f>IF(A237="","",IF(lookup!O206&lt;0,0,lookup!O206))</f>
        <v/>
      </c>
    </row>
    <row r="238" spans="1:9" ht="13.5" thickBot="1">
      <c r="A238" s="34" t="str">
        <f>IF(I237="","",IF(I237&lt;=0,"",IF(A237=lookup!$I$1,"",lookup!I207)))</f>
        <v/>
      </c>
      <c r="B238" s="44" t="str">
        <f t="shared" si="12"/>
        <v/>
      </c>
      <c r="C238" s="65" t="str">
        <f t="shared" si="13"/>
        <v/>
      </c>
      <c r="D238" s="37" t="str">
        <f>IF(A238="","",lookup!M207)</f>
        <v/>
      </c>
      <c r="E238" s="60"/>
      <c r="F238" s="37" t="str">
        <f>IF(A238="","",lookup!K207)</f>
        <v/>
      </c>
      <c r="G238" s="37" t="str">
        <f t="shared" si="15"/>
        <v/>
      </c>
      <c r="H238" s="37" t="str">
        <f t="shared" si="14"/>
        <v/>
      </c>
      <c r="I238" s="38" t="str">
        <f>IF(A238="","",IF(lookup!O207&lt;0,0,lookup!O207))</f>
        <v/>
      </c>
    </row>
    <row r="239" spans="1:9">
      <c r="A239" s="30" t="str">
        <f>IF(I238="","",IF(I238&lt;=0,"",IF(A238=lookup!$I$1,"",lookup!I208)))</f>
        <v/>
      </c>
      <c r="B239" s="39" t="str">
        <f t="shared" si="12"/>
        <v/>
      </c>
      <c r="C239" s="63" t="str">
        <f t="shared" si="13"/>
        <v/>
      </c>
      <c r="D239" s="32" t="str">
        <f>IF(A239="","",lookup!M208)</f>
        <v/>
      </c>
      <c r="E239" s="58"/>
      <c r="F239" s="32" t="str">
        <f>IF(A239="","",lookup!K208)</f>
        <v/>
      </c>
      <c r="G239" s="32" t="str">
        <f t="shared" si="15"/>
        <v/>
      </c>
      <c r="H239" s="32" t="str">
        <f t="shared" si="14"/>
        <v/>
      </c>
      <c r="I239" s="33" t="str">
        <f>IF(A239="","",IF(lookup!O208&lt;0,0,lookup!O208))</f>
        <v/>
      </c>
    </row>
    <row r="240" spans="1:9">
      <c r="A240" s="40" t="str">
        <f>IF(I239="","",IF(I239&lt;=0,"",IF(A239=lookup!$I$1,"",lookup!I209)))</f>
        <v/>
      </c>
      <c r="B240" s="41" t="str">
        <f t="shared" si="12"/>
        <v/>
      </c>
      <c r="C240" s="64" t="str">
        <f t="shared" si="13"/>
        <v/>
      </c>
      <c r="D240" s="42" t="str">
        <f>IF(A240="","",lookup!M209)</f>
        <v/>
      </c>
      <c r="E240" s="59"/>
      <c r="F240" s="42" t="str">
        <f>IF(A240="","",lookup!K209)</f>
        <v/>
      </c>
      <c r="G240" s="42" t="str">
        <f t="shared" si="15"/>
        <v/>
      </c>
      <c r="H240" s="42" t="str">
        <f t="shared" si="14"/>
        <v/>
      </c>
      <c r="I240" s="43" t="str">
        <f>IF(A240="","",IF(lookup!O209&lt;0,0,lookup!O209))</f>
        <v/>
      </c>
    </row>
    <row r="241" spans="1:9">
      <c r="A241" s="40" t="str">
        <f>IF(I240="","",IF(I240&lt;=0,"",IF(A240=lookup!$I$1,"",lookup!I210)))</f>
        <v/>
      </c>
      <c r="B241" s="41" t="str">
        <f t="shared" si="12"/>
        <v/>
      </c>
      <c r="C241" s="64" t="str">
        <f t="shared" si="13"/>
        <v/>
      </c>
      <c r="D241" s="42" t="str">
        <f>IF(A241="","",lookup!M210)</f>
        <v/>
      </c>
      <c r="E241" s="59"/>
      <c r="F241" s="42" t="str">
        <f>IF(A241="","",lookup!K210)</f>
        <v/>
      </c>
      <c r="G241" s="42" t="str">
        <f t="shared" si="15"/>
        <v/>
      </c>
      <c r="H241" s="42" t="str">
        <f t="shared" si="14"/>
        <v/>
      </c>
      <c r="I241" s="43" t="str">
        <f>IF(A241="","",IF(lookup!O210&lt;0,0,lookup!O210))</f>
        <v/>
      </c>
    </row>
    <row r="242" spans="1:9">
      <c r="A242" s="40" t="str">
        <f>IF(I241="","",IF(I241&lt;=0,"",IF(A241=lookup!$I$1,"",lookup!I211)))</f>
        <v/>
      </c>
      <c r="B242" s="41" t="str">
        <f t="shared" si="12"/>
        <v/>
      </c>
      <c r="C242" s="64" t="str">
        <f t="shared" si="13"/>
        <v/>
      </c>
      <c r="D242" s="42" t="str">
        <f>IF(A242="","",lookup!M211)</f>
        <v/>
      </c>
      <c r="E242" s="59"/>
      <c r="F242" s="42" t="str">
        <f>IF(A242="","",lookup!K211)</f>
        <v/>
      </c>
      <c r="G242" s="42" t="str">
        <f t="shared" si="15"/>
        <v/>
      </c>
      <c r="H242" s="42" t="str">
        <f t="shared" si="14"/>
        <v/>
      </c>
      <c r="I242" s="43" t="str">
        <f>IF(A242="","",IF(lookup!O211&lt;0,0,lookup!O211))</f>
        <v/>
      </c>
    </row>
    <row r="243" spans="1:9">
      <c r="A243" s="40" t="str">
        <f>IF(I242="","",IF(I242&lt;=0,"",IF(A242=lookup!$I$1,"",lookup!I212)))</f>
        <v/>
      </c>
      <c r="B243" s="41" t="str">
        <f t="shared" si="12"/>
        <v/>
      </c>
      <c r="C243" s="64" t="str">
        <f t="shared" si="13"/>
        <v/>
      </c>
      <c r="D243" s="42" t="str">
        <f>IF(A243="","",lookup!M212)</f>
        <v/>
      </c>
      <c r="E243" s="59"/>
      <c r="F243" s="42" t="str">
        <f>IF(A243="","",lookup!K212)</f>
        <v/>
      </c>
      <c r="G243" s="42" t="str">
        <f t="shared" si="15"/>
        <v/>
      </c>
      <c r="H243" s="42" t="str">
        <f t="shared" si="14"/>
        <v/>
      </c>
      <c r="I243" s="43" t="str">
        <f>IF(A243="","",IF(lookup!O212&lt;0,0,lookup!O212))</f>
        <v/>
      </c>
    </row>
    <row r="244" spans="1:9">
      <c r="A244" s="40" t="str">
        <f>IF(I243="","",IF(I243&lt;=0,"",IF(A243=lookup!$I$1,"",lookup!I213)))</f>
        <v/>
      </c>
      <c r="B244" s="41" t="str">
        <f t="shared" si="12"/>
        <v/>
      </c>
      <c r="C244" s="64" t="str">
        <f t="shared" si="13"/>
        <v/>
      </c>
      <c r="D244" s="42" t="str">
        <f>IF(A244="","",lookup!M213)</f>
        <v/>
      </c>
      <c r="E244" s="59"/>
      <c r="F244" s="42" t="str">
        <f>IF(A244="","",lookup!K213)</f>
        <v/>
      </c>
      <c r="G244" s="42" t="str">
        <f t="shared" si="15"/>
        <v/>
      </c>
      <c r="H244" s="42" t="str">
        <f t="shared" si="14"/>
        <v/>
      </c>
      <c r="I244" s="43" t="str">
        <f>IF(A244="","",IF(lookup!O213&lt;0,0,lookup!O213))</f>
        <v/>
      </c>
    </row>
    <row r="245" spans="1:9">
      <c r="A245" s="40" t="str">
        <f>IF(I244="","",IF(I244&lt;=0,"",IF(A244=lookup!$I$1,"",lookup!I214)))</f>
        <v/>
      </c>
      <c r="B245" s="41" t="str">
        <f t="shared" si="12"/>
        <v/>
      </c>
      <c r="C245" s="64" t="str">
        <f t="shared" si="13"/>
        <v/>
      </c>
      <c r="D245" s="42" t="str">
        <f>IF(A245="","",lookup!M214)</f>
        <v/>
      </c>
      <c r="E245" s="59"/>
      <c r="F245" s="42" t="str">
        <f>IF(A245="","",lookup!K214)</f>
        <v/>
      </c>
      <c r="G245" s="42" t="str">
        <f t="shared" si="15"/>
        <v/>
      </c>
      <c r="H245" s="42" t="str">
        <f t="shared" si="14"/>
        <v/>
      </c>
      <c r="I245" s="43" t="str">
        <f>IF(A245="","",IF(lookup!O214&lt;0,0,lookup!O214))</f>
        <v/>
      </c>
    </row>
    <row r="246" spans="1:9">
      <c r="A246" s="40" t="str">
        <f>IF(I245="","",IF(I245&lt;=0,"",IF(A245=lookup!$I$1,"",lookup!I215)))</f>
        <v/>
      </c>
      <c r="B246" s="41" t="str">
        <f t="shared" si="12"/>
        <v/>
      </c>
      <c r="C246" s="64" t="str">
        <f t="shared" si="13"/>
        <v/>
      </c>
      <c r="D246" s="42" t="str">
        <f>IF(A246="","",lookup!M215)</f>
        <v/>
      </c>
      <c r="E246" s="59"/>
      <c r="F246" s="42" t="str">
        <f>IF(A246="","",lookup!K215)</f>
        <v/>
      </c>
      <c r="G246" s="42" t="str">
        <f t="shared" si="15"/>
        <v/>
      </c>
      <c r="H246" s="42" t="str">
        <f t="shared" si="14"/>
        <v/>
      </c>
      <c r="I246" s="43" t="str">
        <f>IF(A246="","",IF(lookup!O215&lt;0,0,lookup!O215))</f>
        <v/>
      </c>
    </row>
    <row r="247" spans="1:9">
      <c r="A247" s="40" t="str">
        <f>IF(I246="","",IF(I246&lt;=0,"",IF(A246=lookup!$I$1,"",lookup!I216)))</f>
        <v/>
      </c>
      <c r="B247" s="41" t="str">
        <f t="shared" si="12"/>
        <v/>
      </c>
      <c r="C247" s="64" t="str">
        <f t="shared" si="13"/>
        <v/>
      </c>
      <c r="D247" s="42" t="str">
        <f>IF(A247="","",lookup!M216)</f>
        <v/>
      </c>
      <c r="E247" s="59"/>
      <c r="F247" s="42" t="str">
        <f>IF(A247="","",lookup!K216)</f>
        <v/>
      </c>
      <c r="G247" s="42" t="str">
        <f t="shared" si="15"/>
        <v/>
      </c>
      <c r="H247" s="42" t="str">
        <f t="shared" si="14"/>
        <v/>
      </c>
      <c r="I247" s="43" t="str">
        <f>IF(A247="","",IF(lookup!O216&lt;0,0,lookup!O216))</f>
        <v/>
      </c>
    </row>
    <row r="248" spans="1:9">
      <c r="A248" s="40" t="str">
        <f>IF(I247="","",IF(I247&lt;=0,"",IF(A247=lookup!$I$1,"",lookup!I217)))</f>
        <v/>
      </c>
      <c r="B248" s="41" t="str">
        <f t="shared" si="12"/>
        <v/>
      </c>
      <c r="C248" s="64" t="str">
        <f t="shared" si="13"/>
        <v/>
      </c>
      <c r="D248" s="42" t="str">
        <f>IF(A248="","",lookup!M217)</f>
        <v/>
      </c>
      <c r="E248" s="59"/>
      <c r="F248" s="42" t="str">
        <f>IF(A248="","",lookup!K217)</f>
        <v/>
      </c>
      <c r="G248" s="42" t="str">
        <f t="shared" si="15"/>
        <v/>
      </c>
      <c r="H248" s="42" t="str">
        <f t="shared" si="14"/>
        <v/>
      </c>
      <c r="I248" s="43" t="str">
        <f>IF(A248="","",IF(lookup!O217&lt;0,0,lookup!O217))</f>
        <v/>
      </c>
    </row>
    <row r="249" spans="1:9">
      <c r="A249" s="40" t="str">
        <f>IF(I248="","",IF(I248&lt;=0,"",IF(A248=lookup!$I$1,"",lookup!I218)))</f>
        <v/>
      </c>
      <c r="B249" s="41" t="str">
        <f t="shared" si="12"/>
        <v/>
      </c>
      <c r="C249" s="64" t="str">
        <f t="shared" si="13"/>
        <v/>
      </c>
      <c r="D249" s="42" t="str">
        <f>IF(A249="","",lookup!M218)</f>
        <v/>
      </c>
      <c r="E249" s="59"/>
      <c r="F249" s="42" t="str">
        <f>IF(A249="","",lookup!K218)</f>
        <v/>
      </c>
      <c r="G249" s="42" t="str">
        <f t="shared" si="15"/>
        <v/>
      </c>
      <c r="H249" s="42" t="str">
        <f t="shared" si="14"/>
        <v/>
      </c>
      <c r="I249" s="43" t="str">
        <f>IF(A249="","",IF(lookup!O218&lt;0,0,lookup!O218))</f>
        <v/>
      </c>
    </row>
    <row r="250" spans="1:9" ht="13.5" thickBot="1">
      <c r="A250" s="34" t="str">
        <f>IF(I249="","",IF(I249&lt;=0,"",IF(A249=lookup!$I$1,"",lookup!I219)))</f>
        <v/>
      </c>
      <c r="B250" s="44" t="str">
        <f t="shared" si="12"/>
        <v/>
      </c>
      <c r="C250" s="65" t="str">
        <f t="shared" si="13"/>
        <v/>
      </c>
      <c r="D250" s="37" t="str">
        <f>IF(A250="","",lookup!M219)</f>
        <v/>
      </c>
      <c r="E250" s="60"/>
      <c r="F250" s="37" t="str">
        <f>IF(A250="","",lookup!K219)</f>
        <v/>
      </c>
      <c r="G250" s="37" t="str">
        <f t="shared" si="15"/>
        <v/>
      </c>
      <c r="H250" s="37" t="str">
        <f t="shared" si="14"/>
        <v/>
      </c>
      <c r="I250" s="38" t="str">
        <f>IF(A250="","",IF(lookup!O219&lt;0,0,lookup!O219))</f>
        <v/>
      </c>
    </row>
    <row r="251" spans="1:9">
      <c r="A251" s="30" t="str">
        <f>IF(I250="","",IF(I250&lt;=0,"",IF(A250=lookup!$I$1,"",lookup!I220)))</f>
        <v/>
      </c>
      <c r="B251" s="39" t="str">
        <f t="shared" si="12"/>
        <v/>
      </c>
      <c r="C251" s="63" t="str">
        <f t="shared" si="13"/>
        <v/>
      </c>
      <c r="D251" s="32" t="str">
        <f>IF(A251="","",lookup!M220)</f>
        <v/>
      </c>
      <c r="E251" s="58"/>
      <c r="F251" s="32" t="str">
        <f>IF(A251="","",lookup!K220)</f>
        <v/>
      </c>
      <c r="G251" s="32" t="str">
        <f t="shared" si="15"/>
        <v/>
      </c>
      <c r="H251" s="32" t="str">
        <f t="shared" si="14"/>
        <v/>
      </c>
      <c r="I251" s="33" t="str">
        <f>IF(A251="","",IF(lookup!O220&lt;0,0,lookup!O220))</f>
        <v/>
      </c>
    </row>
    <row r="252" spans="1:9">
      <c r="A252" s="40" t="str">
        <f>IF(I251="","",IF(I251&lt;=0,"",IF(A251=lookup!$I$1,"",lookup!I221)))</f>
        <v/>
      </c>
      <c r="B252" s="41" t="str">
        <f t="shared" si="12"/>
        <v/>
      </c>
      <c r="C252" s="64" t="str">
        <f t="shared" si="13"/>
        <v/>
      </c>
      <c r="D252" s="42" t="str">
        <f>IF(A252="","",lookup!M221)</f>
        <v/>
      </c>
      <c r="E252" s="59"/>
      <c r="F252" s="42" t="str">
        <f>IF(A252="","",lookup!K221)</f>
        <v/>
      </c>
      <c r="G252" s="42" t="str">
        <f t="shared" si="15"/>
        <v/>
      </c>
      <c r="H252" s="42" t="str">
        <f t="shared" si="14"/>
        <v/>
      </c>
      <c r="I252" s="43" t="str">
        <f>IF(A252="","",IF(lookup!O221&lt;0,0,lookup!O221))</f>
        <v/>
      </c>
    </row>
    <row r="253" spans="1:9">
      <c r="A253" s="40" t="str">
        <f>IF(I252="","",IF(I252&lt;=0,"",IF(A252=lookup!$I$1,"",lookup!I222)))</f>
        <v/>
      </c>
      <c r="B253" s="41" t="str">
        <f t="shared" si="12"/>
        <v/>
      </c>
      <c r="C253" s="64" t="str">
        <f t="shared" si="13"/>
        <v/>
      </c>
      <c r="D253" s="42" t="str">
        <f>IF(A253="","",lookup!M222)</f>
        <v/>
      </c>
      <c r="E253" s="59"/>
      <c r="F253" s="42" t="str">
        <f>IF(A253="","",lookup!K222)</f>
        <v/>
      </c>
      <c r="G253" s="42" t="str">
        <f t="shared" si="15"/>
        <v/>
      </c>
      <c r="H253" s="42" t="str">
        <f t="shared" si="14"/>
        <v/>
      </c>
      <c r="I253" s="43" t="str">
        <f>IF(A253="","",IF(lookup!O222&lt;0,0,lookup!O222))</f>
        <v/>
      </c>
    </row>
    <row r="254" spans="1:9">
      <c r="A254" s="40" t="str">
        <f>IF(I253="","",IF(I253&lt;=0,"",IF(A253=lookup!$I$1,"",lookup!I223)))</f>
        <v/>
      </c>
      <c r="B254" s="41" t="str">
        <f t="shared" si="12"/>
        <v/>
      </c>
      <c r="C254" s="64" t="str">
        <f t="shared" si="13"/>
        <v/>
      </c>
      <c r="D254" s="42" t="str">
        <f>IF(A254="","",lookup!M223)</f>
        <v/>
      </c>
      <c r="E254" s="59"/>
      <c r="F254" s="42" t="str">
        <f>IF(A254="","",lookup!K223)</f>
        <v/>
      </c>
      <c r="G254" s="42" t="str">
        <f t="shared" si="15"/>
        <v/>
      </c>
      <c r="H254" s="42" t="str">
        <f t="shared" si="14"/>
        <v/>
      </c>
      <c r="I254" s="43" t="str">
        <f>IF(A254="","",IF(lookup!O223&lt;0,0,lookup!O223))</f>
        <v/>
      </c>
    </row>
    <row r="255" spans="1:9">
      <c r="A255" s="40" t="str">
        <f>IF(I254="","",IF(I254&lt;=0,"",IF(A254=lookup!$I$1,"",lookup!I224)))</f>
        <v/>
      </c>
      <c r="B255" s="41" t="str">
        <f t="shared" si="12"/>
        <v/>
      </c>
      <c r="C255" s="64" t="str">
        <f t="shared" si="13"/>
        <v/>
      </c>
      <c r="D255" s="42" t="str">
        <f>IF(A255="","",lookup!M224)</f>
        <v/>
      </c>
      <c r="E255" s="59"/>
      <c r="F255" s="42" t="str">
        <f>IF(A255="","",lookup!K224)</f>
        <v/>
      </c>
      <c r="G255" s="42" t="str">
        <f t="shared" si="15"/>
        <v/>
      </c>
      <c r="H255" s="42" t="str">
        <f t="shared" si="14"/>
        <v/>
      </c>
      <c r="I255" s="43" t="str">
        <f>IF(A255="","",IF(lookup!O224&lt;0,0,lookup!O224))</f>
        <v/>
      </c>
    </row>
    <row r="256" spans="1:9">
      <c r="A256" s="40" t="str">
        <f>IF(I255="","",IF(I255&lt;=0,"",IF(A255=lookup!$I$1,"",lookup!I225)))</f>
        <v/>
      </c>
      <c r="B256" s="41" t="str">
        <f t="shared" si="12"/>
        <v/>
      </c>
      <c r="C256" s="64" t="str">
        <f t="shared" si="13"/>
        <v/>
      </c>
      <c r="D256" s="42" t="str">
        <f>IF(A256="","",lookup!M225)</f>
        <v/>
      </c>
      <c r="E256" s="59"/>
      <c r="F256" s="42" t="str">
        <f>IF(A256="","",lookup!K225)</f>
        <v/>
      </c>
      <c r="G256" s="42" t="str">
        <f t="shared" si="15"/>
        <v/>
      </c>
      <c r="H256" s="42" t="str">
        <f t="shared" si="14"/>
        <v/>
      </c>
      <c r="I256" s="43" t="str">
        <f>IF(A256="","",IF(lookup!O225&lt;0,0,lookup!O225))</f>
        <v/>
      </c>
    </row>
    <row r="257" spans="1:9">
      <c r="A257" s="40" t="str">
        <f>IF(I256="","",IF(I256&lt;=0,"",IF(A256=lookup!$I$1,"",lookup!I226)))</f>
        <v/>
      </c>
      <c r="B257" s="41" t="str">
        <f t="shared" si="12"/>
        <v/>
      </c>
      <c r="C257" s="64" t="str">
        <f t="shared" si="13"/>
        <v/>
      </c>
      <c r="D257" s="42" t="str">
        <f>IF(A257="","",lookup!M226)</f>
        <v/>
      </c>
      <c r="E257" s="59"/>
      <c r="F257" s="42" t="str">
        <f>IF(A257="","",lookup!K226)</f>
        <v/>
      </c>
      <c r="G257" s="42" t="str">
        <f t="shared" si="15"/>
        <v/>
      </c>
      <c r="H257" s="42" t="str">
        <f t="shared" si="14"/>
        <v/>
      </c>
      <c r="I257" s="43" t="str">
        <f>IF(A257="","",IF(lookup!O226&lt;0,0,lookup!O226))</f>
        <v/>
      </c>
    </row>
    <row r="258" spans="1:9">
      <c r="A258" s="40" t="str">
        <f>IF(I257="","",IF(I257&lt;=0,"",IF(A257=lookup!$I$1,"",lookup!I227)))</f>
        <v/>
      </c>
      <c r="B258" s="41" t="str">
        <f t="shared" si="12"/>
        <v/>
      </c>
      <c r="C258" s="64" t="str">
        <f t="shared" si="13"/>
        <v/>
      </c>
      <c r="D258" s="42" t="str">
        <f>IF(A258="","",lookup!M227)</f>
        <v/>
      </c>
      <c r="E258" s="59"/>
      <c r="F258" s="42" t="str">
        <f>IF(A258="","",lookup!K227)</f>
        <v/>
      </c>
      <c r="G258" s="42" t="str">
        <f t="shared" si="15"/>
        <v/>
      </c>
      <c r="H258" s="42" t="str">
        <f t="shared" si="14"/>
        <v/>
      </c>
      <c r="I258" s="43" t="str">
        <f>IF(A258="","",IF(lookup!O227&lt;0,0,lookup!O227))</f>
        <v/>
      </c>
    </row>
    <row r="259" spans="1:9">
      <c r="A259" s="40" t="str">
        <f>IF(I258="","",IF(I258&lt;=0,"",IF(A258=lookup!$I$1,"",lookup!I228)))</f>
        <v/>
      </c>
      <c r="B259" s="41" t="str">
        <f t="shared" si="12"/>
        <v/>
      </c>
      <c r="C259" s="64" t="str">
        <f t="shared" si="13"/>
        <v/>
      </c>
      <c r="D259" s="42" t="str">
        <f>IF(A259="","",lookup!M228)</f>
        <v/>
      </c>
      <c r="E259" s="59"/>
      <c r="F259" s="42" t="str">
        <f>IF(A259="","",lookup!K228)</f>
        <v/>
      </c>
      <c r="G259" s="42" t="str">
        <f t="shared" si="15"/>
        <v/>
      </c>
      <c r="H259" s="42" t="str">
        <f t="shared" si="14"/>
        <v/>
      </c>
      <c r="I259" s="43" t="str">
        <f>IF(A259="","",IF(lookup!O228&lt;0,0,lookup!O228))</f>
        <v/>
      </c>
    </row>
    <row r="260" spans="1:9">
      <c r="A260" s="40" t="str">
        <f>IF(I259="","",IF(I259&lt;=0,"",IF(A259=lookup!$I$1,"",lookup!I229)))</f>
        <v/>
      </c>
      <c r="B260" s="41" t="str">
        <f t="shared" si="12"/>
        <v/>
      </c>
      <c r="C260" s="64" t="str">
        <f t="shared" si="13"/>
        <v/>
      </c>
      <c r="D260" s="42" t="str">
        <f>IF(A260="","",lookup!M229)</f>
        <v/>
      </c>
      <c r="E260" s="59"/>
      <c r="F260" s="42" t="str">
        <f>IF(A260="","",lookup!K229)</f>
        <v/>
      </c>
      <c r="G260" s="42" t="str">
        <f t="shared" si="15"/>
        <v/>
      </c>
      <c r="H260" s="42" t="str">
        <f t="shared" si="14"/>
        <v/>
      </c>
      <c r="I260" s="43" t="str">
        <f>IF(A260="","",IF(lookup!O229&lt;0,0,lookup!O229))</f>
        <v/>
      </c>
    </row>
    <row r="261" spans="1:9">
      <c r="A261" s="40" t="str">
        <f>IF(I260="","",IF(I260&lt;=0,"",IF(A260=lookup!$I$1,"",lookup!I230)))</f>
        <v/>
      </c>
      <c r="B261" s="41" t="str">
        <f t="shared" si="12"/>
        <v/>
      </c>
      <c r="C261" s="64" t="str">
        <f t="shared" si="13"/>
        <v/>
      </c>
      <c r="D261" s="42" t="str">
        <f>IF(A261="","",lookup!M230)</f>
        <v/>
      </c>
      <c r="E261" s="59"/>
      <c r="F261" s="42" t="str">
        <f>IF(A261="","",lookup!K230)</f>
        <v/>
      </c>
      <c r="G261" s="42" t="str">
        <f t="shared" si="15"/>
        <v/>
      </c>
      <c r="H261" s="42" t="str">
        <f t="shared" si="14"/>
        <v/>
      </c>
      <c r="I261" s="43" t="str">
        <f>IF(A261="","",IF(lookup!O230&lt;0,0,lookup!O230))</f>
        <v/>
      </c>
    </row>
    <row r="262" spans="1:9" ht="13.5" thickBot="1">
      <c r="A262" s="34" t="str">
        <f>IF(I261="","",IF(I261&lt;=0,"",IF(A261=lookup!$I$1,"",lookup!I231)))</f>
        <v/>
      </c>
      <c r="B262" s="44" t="str">
        <f t="shared" si="12"/>
        <v/>
      </c>
      <c r="C262" s="65" t="str">
        <f t="shared" si="13"/>
        <v/>
      </c>
      <c r="D262" s="37" t="str">
        <f>IF(A262="","",lookup!M231)</f>
        <v/>
      </c>
      <c r="E262" s="60"/>
      <c r="F262" s="37" t="str">
        <f>IF(A262="","",lookup!K231)</f>
        <v/>
      </c>
      <c r="G262" s="37" t="str">
        <f t="shared" si="15"/>
        <v/>
      </c>
      <c r="H262" s="37" t="str">
        <f t="shared" si="14"/>
        <v/>
      </c>
      <c r="I262" s="38" t="str">
        <f>IF(A262="","",IF(lookup!O231&lt;0,0,lookup!O231))</f>
        <v/>
      </c>
    </row>
    <row r="263" spans="1:9">
      <c r="A263" s="30" t="str">
        <f>IF(I262="","",IF(I262&lt;=0,"",IF(A262=lookup!$I$1,"",lookup!I232)))</f>
        <v/>
      </c>
      <c r="B263" s="39" t="str">
        <f t="shared" si="12"/>
        <v/>
      </c>
      <c r="C263" s="63" t="str">
        <f t="shared" si="13"/>
        <v/>
      </c>
      <c r="D263" s="32" t="str">
        <f>IF(A263="","",lookup!M232)</f>
        <v/>
      </c>
      <c r="E263" s="58"/>
      <c r="F263" s="32" t="str">
        <f>IF(A263="","",lookup!K232)</f>
        <v/>
      </c>
      <c r="G263" s="32" t="str">
        <f t="shared" si="15"/>
        <v/>
      </c>
      <c r="H263" s="32" t="str">
        <f t="shared" si="14"/>
        <v/>
      </c>
      <c r="I263" s="33" t="str">
        <f>IF(A263="","",IF(lookup!O232&lt;0,0,lookup!O232))</f>
        <v/>
      </c>
    </row>
    <row r="264" spans="1:9">
      <c r="A264" s="40" t="str">
        <f>IF(I263="","",IF(I263&lt;=0,"",IF(A263=lookup!$I$1,"",lookup!I233)))</f>
        <v/>
      </c>
      <c r="B264" s="41" t="str">
        <f t="shared" si="12"/>
        <v/>
      </c>
      <c r="C264" s="64" t="str">
        <f t="shared" si="13"/>
        <v/>
      </c>
      <c r="D264" s="42" t="str">
        <f>IF(A264="","",lookup!M233)</f>
        <v/>
      </c>
      <c r="E264" s="59"/>
      <c r="F264" s="42" t="str">
        <f>IF(A264="","",lookup!K233)</f>
        <v/>
      </c>
      <c r="G264" s="42" t="str">
        <f t="shared" si="15"/>
        <v/>
      </c>
      <c r="H264" s="42" t="str">
        <f t="shared" si="14"/>
        <v/>
      </c>
      <c r="I264" s="43" t="str">
        <f>IF(A264="","",IF(lookup!O233&lt;0,0,lookup!O233))</f>
        <v/>
      </c>
    </row>
    <row r="265" spans="1:9">
      <c r="A265" s="40" t="str">
        <f>IF(I264="","",IF(I264&lt;=0,"",IF(A264=lookup!$I$1,"",lookup!I234)))</f>
        <v/>
      </c>
      <c r="B265" s="41" t="str">
        <f t="shared" si="12"/>
        <v/>
      </c>
      <c r="C265" s="64" t="str">
        <f t="shared" si="13"/>
        <v/>
      </c>
      <c r="D265" s="42" t="str">
        <f>IF(A265="","",lookup!M234)</f>
        <v/>
      </c>
      <c r="E265" s="59"/>
      <c r="F265" s="42" t="str">
        <f>IF(A265="","",lookup!K234)</f>
        <v/>
      </c>
      <c r="G265" s="42" t="str">
        <f t="shared" si="15"/>
        <v/>
      </c>
      <c r="H265" s="42" t="str">
        <f t="shared" si="14"/>
        <v/>
      </c>
      <c r="I265" s="43" t="str">
        <f>IF(A265="","",IF(lookup!O234&lt;0,0,lookup!O234))</f>
        <v/>
      </c>
    </row>
    <row r="266" spans="1:9">
      <c r="A266" s="40" t="str">
        <f>IF(I265="","",IF(I265&lt;=0,"",IF(A265=lookup!$I$1,"",lookup!I235)))</f>
        <v/>
      </c>
      <c r="B266" s="41" t="str">
        <f t="shared" si="12"/>
        <v/>
      </c>
      <c r="C266" s="64" t="str">
        <f t="shared" si="13"/>
        <v/>
      </c>
      <c r="D266" s="42" t="str">
        <f>IF(A266="","",lookup!M235)</f>
        <v/>
      </c>
      <c r="E266" s="59"/>
      <c r="F266" s="42" t="str">
        <f>IF(A266="","",lookup!K235)</f>
        <v/>
      </c>
      <c r="G266" s="42" t="str">
        <f t="shared" si="15"/>
        <v/>
      </c>
      <c r="H266" s="42" t="str">
        <f t="shared" si="14"/>
        <v/>
      </c>
      <c r="I266" s="43" t="str">
        <f>IF(A266="","",IF(lookup!O235&lt;0,0,lookup!O235))</f>
        <v/>
      </c>
    </row>
    <row r="267" spans="1:9">
      <c r="A267" s="40" t="str">
        <f>IF(I266="","",IF(I266&lt;=0,"",IF(A266=lookup!$I$1,"",lookup!I236)))</f>
        <v/>
      </c>
      <c r="B267" s="41" t="str">
        <f t="shared" si="12"/>
        <v/>
      </c>
      <c r="C267" s="64" t="str">
        <f t="shared" si="13"/>
        <v/>
      </c>
      <c r="D267" s="42" t="str">
        <f>IF(A267="","",lookup!M236)</f>
        <v/>
      </c>
      <c r="E267" s="59"/>
      <c r="F267" s="42" t="str">
        <f>IF(A267="","",lookup!K236)</f>
        <v/>
      </c>
      <c r="G267" s="42" t="str">
        <f t="shared" si="15"/>
        <v/>
      </c>
      <c r="H267" s="42" t="str">
        <f t="shared" si="14"/>
        <v/>
      </c>
      <c r="I267" s="43" t="str">
        <f>IF(A267="","",IF(lookup!O236&lt;0,0,lookup!O236))</f>
        <v/>
      </c>
    </row>
    <row r="268" spans="1:9">
      <c r="A268" s="40" t="str">
        <f>IF(I267="","",IF(I267&lt;=0,"",IF(A267=lookup!$I$1,"",lookup!I237)))</f>
        <v/>
      </c>
      <c r="B268" s="41" t="str">
        <f t="shared" si="12"/>
        <v/>
      </c>
      <c r="C268" s="64" t="str">
        <f t="shared" si="13"/>
        <v/>
      </c>
      <c r="D268" s="42" t="str">
        <f>IF(A268="","",lookup!M237)</f>
        <v/>
      </c>
      <c r="E268" s="59"/>
      <c r="F268" s="42" t="str">
        <f>IF(A268="","",lookup!K237)</f>
        <v/>
      </c>
      <c r="G268" s="42" t="str">
        <f t="shared" si="15"/>
        <v/>
      </c>
      <c r="H268" s="42" t="str">
        <f t="shared" si="14"/>
        <v/>
      </c>
      <c r="I268" s="43" t="str">
        <f>IF(A268="","",IF(lookup!O237&lt;0,0,lookup!O237))</f>
        <v/>
      </c>
    </row>
    <row r="269" spans="1:9">
      <c r="A269" s="40" t="str">
        <f>IF(I268="","",IF(I268&lt;=0,"",IF(A268=lookup!$I$1,"",lookup!I238)))</f>
        <v/>
      </c>
      <c r="B269" s="41" t="str">
        <f t="shared" si="12"/>
        <v/>
      </c>
      <c r="C269" s="64" t="str">
        <f t="shared" si="13"/>
        <v/>
      </c>
      <c r="D269" s="42" t="str">
        <f>IF(A269="","",lookup!M238)</f>
        <v/>
      </c>
      <c r="E269" s="59"/>
      <c r="F269" s="42" t="str">
        <f>IF(A269="","",lookup!K238)</f>
        <v/>
      </c>
      <c r="G269" s="42" t="str">
        <f t="shared" si="15"/>
        <v/>
      </c>
      <c r="H269" s="42" t="str">
        <f t="shared" si="14"/>
        <v/>
      </c>
      <c r="I269" s="43" t="str">
        <f>IF(A269="","",IF(lookup!O238&lt;0,0,lookup!O238))</f>
        <v/>
      </c>
    </row>
    <row r="270" spans="1:9">
      <c r="A270" s="40" t="str">
        <f>IF(I269="","",IF(I269&lt;=0,"",IF(A269=lookup!$I$1,"",lookup!I239)))</f>
        <v/>
      </c>
      <c r="B270" s="41" t="str">
        <f t="shared" si="12"/>
        <v/>
      </c>
      <c r="C270" s="64" t="str">
        <f t="shared" si="13"/>
        <v/>
      </c>
      <c r="D270" s="42" t="str">
        <f>IF(A270="","",lookup!M239)</f>
        <v/>
      </c>
      <c r="E270" s="59"/>
      <c r="F270" s="42" t="str">
        <f>IF(A270="","",lookup!K239)</f>
        <v/>
      </c>
      <c r="G270" s="42" t="str">
        <f t="shared" si="15"/>
        <v/>
      </c>
      <c r="H270" s="42" t="str">
        <f t="shared" si="14"/>
        <v/>
      </c>
      <c r="I270" s="43" t="str">
        <f>IF(A270="","",IF(lookup!O239&lt;0,0,lookup!O239))</f>
        <v/>
      </c>
    </row>
    <row r="271" spans="1:9">
      <c r="A271" s="40" t="str">
        <f>IF(I270="","",IF(I270&lt;=0,"",IF(A270=lookup!$I$1,"",lookup!I240)))</f>
        <v/>
      </c>
      <c r="B271" s="41" t="str">
        <f t="shared" si="12"/>
        <v/>
      </c>
      <c r="C271" s="64" t="str">
        <f t="shared" si="13"/>
        <v/>
      </c>
      <c r="D271" s="42" t="str">
        <f>IF(A271="","",lookup!M240)</f>
        <v/>
      </c>
      <c r="E271" s="59"/>
      <c r="F271" s="42" t="str">
        <f>IF(A271="","",lookup!K240)</f>
        <v/>
      </c>
      <c r="G271" s="42" t="str">
        <f t="shared" si="15"/>
        <v/>
      </c>
      <c r="H271" s="42" t="str">
        <f t="shared" si="14"/>
        <v/>
      </c>
      <c r="I271" s="43" t="str">
        <f>IF(A271="","",IF(lookup!O240&lt;0,0,lookup!O240))</f>
        <v/>
      </c>
    </row>
    <row r="272" spans="1:9">
      <c r="A272" s="40" t="str">
        <f>IF(I271="","",IF(I271&lt;=0,"",IF(A271=lookup!$I$1,"",lookup!I241)))</f>
        <v/>
      </c>
      <c r="B272" s="41" t="str">
        <f t="shared" si="12"/>
        <v/>
      </c>
      <c r="C272" s="64" t="str">
        <f t="shared" si="13"/>
        <v/>
      </c>
      <c r="D272" s="42" t="str">
        <f>IF(A272="","",lookup!M241)</f>
        <v/>
      </c>
      <c r="E272" s="59"/>
      <c r="F272" s="42" t="str">
        <f>IF(A272="","",lookup!K241)</f>
        <v/>
      </c>
      <c r="G272" s="42" t="str">
        <f t="shared" si="15"/>
        <v/>
      </c>
      <c r="H272" s="42" t="str">
        <f t="shared" si="14"/>
        <v/>
      </c>
      <c r="I272" s="43" t="str">
        <f>IF(A272="","",IF(lookup!O241&lt;0,0,lookup!O241))</f>
        <v/>
      </c>
    </row>
    <row r="273" spans="1:9">
      <c r="A273" s="40" t="str">
        <f>IF(I272="","",IF(I272&lt;=0,"",IF(A272=lookup!$I$1,"",lookup!I242)))</f>
        <v/>
      </c>
      <c r="B273" s="41" t="str">
        <f t="shared" si="12"/>
        <v/>
      </c>
      <c r="C273" s="64" t="str">
        <f t="shared" si="13"/>
        <v/>
      </c>
      <c r="D273" s="42" t="str">
        <f>IF(A273="","",lookup!M242)</f>
        <v/>
      </c>
      <c r="E273" s="59"/>
      <c r="F273" s="42" t="str">
        <f>IF(A273="","",lookup!K242)</f>
        <v/>
      </c>
      <c r="G273" s="42" t="str">
        <f t="shared" si="15"/>
        <v/>
      </c>
      <c r="H273" s="42" t="str">
        <f t="shared" si="14"/>
        <v/>
      </c>
      <c r="I273" s="43" t="str">
        <f>IF(A273="","",IF(lookup!O242&lt;0,0,lookup!O242))</f>
        <v/>
      </c>
    </row>
    <row r="274" spans="1:9" ht="13.5" thickBot="1">
      <c r="A274" s="34" t="str">
        <f>IF(I273="","",IF(I273&lt;=0,"",IF(A273=lookup!$I$1,"",lookup!I243)))</f>
        <v/>
      </c>
      <c r="B274" s="44" t="str">
        <f t="shared" si="12"/>
        <v/>
      </c>
      <c r="C274" s="65" t="str">
        <f t="shared" si="13"/>
        <v/>
      </c>
      <c r="D274" s="37" t="str">
        <f>IF(A274="","",lookup!M243)</f>
        <v/>
      </c>
      <c r="E274" s="60"/>
      <c r="F274" s="37" t="str">
        <f>IF(A274="","",lookup!K243)</f>
        <v/>
      </c>
      <c r="G274" s="37" t="str">
        <f t="shared" si="15"/>
        <v/>
      </c>
      <c r="H274" s="37" t="str">
        <f t="shared" si="14"/>
        <v/>
      </c>
      <c r="I274" s="38" t="str">
        <f>IF(A274="","",IF(lookup!O243&lt;0,0,lookup!O243))</f>
        <v/>
      </c>
    </row>
    <row r="275" spans="1:9">
      <c r="A275" s="30" t="str">
        <f>IF(I274="","",IF(I274&lt;=0,"",IF(A274=lookup!$I$1,"",lookup!I244)))</f>
        <v/>
      </c>
      <c r="B275" s="39" t="str">
        <f t="shared" si="12"/>
        <v/>
      </c>
      <c r="C275" s="63" t="str">
        <f t="shared" si="13"/>
        <v/>
      </c>
      <c r="D275" s="32" t="str">
        <f>IF(A275="","",lookup!M244)</f>
        <v/>
      </c>
      <c r="E275" s="58"/>
      <c r="F275" s="32" t="str">
        <f>IF(A275="","",lookup!K244)</f>
        <v/>
      </c>
      <c r="G275" s="32" t="str">
        <f t="shared" si="15"/>
        <v/>
      </c>
      <c r="H275" s="32" t="str">
        <f t="shared" si="14"/>
        <v/>
      </c>
      <c r="I275" s="33" t="str">
        <f>IF(A275="","",IF(lookup!O244&lt;0,0,lookup!O244))</f>
        <v/>
      </c>
    </row>
    <row r="276" spans="1:9">
      <c r="A276" s="40" t="str">
        <f>IF(I275="","",IF(I275&lt;=0,"",IF(A275=lookup!$I$1,"",lookup!I245)))</f>
        <v/>
      </c>
      <c r="B276" s="41" t="str">
        <f t="shared" si="12"/>
        <v/>
      </c>
      <c r="C276" s="64" t="str">
        <f t="shared" si="13"/>
        <v/>
      </c>
      <c r="D276" s="42" t="str">
        <f>IF(A276="","",lookup!M245)</f>
        <v/>
      </c>
      <c r="E276" s="59"/>
      <c r="F276" s="42" t="str">
        <f>IF(A276="","",lookup!K245)</f>
        <v/>
      </c>
      <c r="G276" s="42" t="str">
        <f t="shared" si="15"/>
        <v/>
      </c>
      <c r="H276" s="42" t="str">
        <f t="shared" si="14"/>
        <v/>
      </c>
      <c r="I276" s="43" t="str">
        <f>IF(A276="","",IF(lookup!O245&lt;0,0,lookup!O245))</f>
        <v/>
      </c>
    </row>
    <row r="277" spans="1:9">
      <c r="A277" s="40" t="str">
        <f>IF(I276="","",IF(I276&lt;=0,"",IF(A276=lookup!$I$1,"",lookup!I246)))</f>
        <v/>
      </c>
      <c r="B277" s="41" t="str">
        <f t="shared" si="12"/>
        <v/>
      </c>
      <c r="C277" s="64" t="str">
        <f t="shared" si="13"/>
        <v/>
      </c>
      <c r="D277" s="42" t="str">
        <f>IF(A277="","",lookup!M246)</f>
        <v/>
      </c>
      <c r="E277" s="59"/>
      <c r="F277" s="42" t="str">
        <f>IF(A277="","",lookup!K246)</f>
        <v/>
      </c>
      <c r="G277" s="42" t="str">
        <f t="shared" si="15"/>
        <v/>
      </c>
      <c r="H277" s="42" t="str">
        <f t="shared" si="14"/>
        <v/>
      </c>
      <c r="I277" s="43" t="str">
        <f>IF(A277="","",IF(lookup!O246&lt;0,0,lookup!O246))</f>
        <v/>
      </c>
    </row>
    <row r="278" spans="1:9">
      <c r="A278" s="40" t="str">
        <f>IF(I277="","",IF(I277&lt;=0,"",IF(A277=lookup!$I$1,"",lookup!I247)))</f>
        <v/>
      </c>
      <c r="B278" s="41" t="str">
        <f t="shared" si="12"/>
        <v/>
      </c>
      <c r="C278" s="64" t="str">
        <f t="shared" si="13"/>
        <v/>
      </c>
      <c r="D278" s="42" t="str">
        <f>IF(A278="","",lookup!M247)</f>
        <v/>
      </c>
      <c r="E278" s="59"/>
      <c r="F278" s="42" t="str">
        <f>IF(A278="","",lookup!K247)</f>
        <v/>
      </c>
      <c r="G278" s="42" t="str">
        <f t="shared" si="15"/>
        <v/>
      </c>
      <c r="H278" s="42" t="str">
        <f t="shared" si="14"/>
        <v/>
      </c>
      <c r="I278" s="43" t="str">
        <f>IF(A278="","",IF(lookup!O247&lt;0,0,lookup!O247))</f>
        <v/>
      </c>
    </row>
    <row r="279" spans="1:9">
      <c r="A279" s="40" t="str">
        <f>IF(I278="","",IF(I278&lt;=0,"",IF(A278=lookup!$I$1,"",lookup!I248)))</f>
        <v/>
      </c>
      <c r="B279" s="41" t="str">
        <f t="shared" si="12"/>
        <v/>
      </c>
      <c r="C279" s="64" t="str">
        <f t="shared" si="13"/>
        <v/>
      </c>
      <c r="D279" s="42" t="str">
        <f>IF(A279="","",lookup!M248)</f>
        <v/>
      </c>
      <c r="E279" s="59"/>
      <c r="F279" s="42" t="str">
        <f>IF(A279="","",lookup!K248)</f>
        <v/>
      </c>
      <c r="G279" s="42" t="str">
        <f t="shared" si="15"/>
        <v/>
      </c>
      <c r="H279" s="42" t="str">
        <f t="shared" si="14"/>
        <v/>
      </c>
      <c r="I279" s="43" t="str">
        <f>IF(A279="","",IF(lookup!O248&lt;0,0,lookup!O248))</f>
        <v/>
      </c>
    </row>
    <row r="280" spans="1:9">
      <c r="A280" s="40" t="str">
        <f>IF(I279="","",IF(I279&lt;=0,"",IF(A279=lookup!$I$1,"",lookup!I249)))</f>
        <v/>
      </c>
      <c r="B280" s="41" t="str">
        <f t="shared" si="12"/>
        <v/>
      </c>
      <c r="C280" s="64" t="str">
        <f t="shared" si="13"/>
        <v/>
      </c>
      <c r="D280" s="42" t="str">
        <f>IF(A280="","",lookup!M249)</f>
        <v/>
      </c>
      <c r="E280" s="59"/>
      <c r="F280" s="42" t="str">
        <f>IF(A280="","",lookup!K249)</f>
        <v/>
      </c>
      <c r="G280" s="42" t="str">
        <f t="shared" si="15"/>
        <v/>
      </c>
      <c r="H280" s="42" t="str">
        <f t="shared" si="14"/>
        <v/>
      </c>
      <c r="I280" s="43" t="str">
        <f>IF(A280="","",IF(lookup!O249&lt;0,0,lookup!O249))</f>
        <v/>
      </c>
    </row>
    <row r="281" spans="1:9">
      <c r="A281" s="40" t="str">
        <f>IF(I280="","",IF(I280&lt;=0,"",IF(A280=lookup!$I$1,"",lookup!I250)))</f>
        <v/>
      </c>
      <c r="B281" s="41" t="str">
        <f t="shared" si="12"/>
        <v/>
      </c>
      <c r="C281" s="64" t="str">
        <f t="shared" si="13"/>
        <v/>
      </c>
      <c r="D281" s="42" t="str">
        <f>IF(A281="","",lookup!M250)</f>
        <v/>
      </c>
      <c r="E281" s="59"/>
      <c r="F281" s="42" t="str">
        <f>IF(A281="","",lookup!K250)</f>
        <v/>
      </c>
      <c r="G281" s="42" t="str">
        <f t="shared" si="15"/>
        <v/>
      </c>
      <c r="H281" s="42" t="str">
        <f t="shared" si="14"/>
        <v/>
      </c>
      <c r="I281" s="43" t="str">
        <f>IF(A281="","",IF(lookup!O250&lt;0,0,lookup!O250))</f>
        <v/>
      </c>
    </row>
    <row r="282" spans="1:9">
      <c r="A282" s="40" t="str">
        <f>IF(I281="","",IF(I281&lt;=0,"",IF(A281=lookup!$I$1,"",lookup!I251)))</f>
        <v/>
      </c>
      <c r="B282" s="41" t="str">
        <f t="shared" si="12"/>
        <v/>
      </c>
      <c r="C282" s="64" t="str">
        <f t="shared" si="13"/>
        <v/>
      </c>
      <c r="D282" s="42" t="str">
        <f>IF(A282="","",lookup!M251)</f>
        <v/>
      </c>
      <c r="E282" s="59"/>
      <c r="F282" s="42" t="str">
        <f>IF(A282="","",lookup!K251)</f>
        <v/>
      </c>
      <c r="G282" s="42" t="str">
        <f t="shared" si="15"/>
        <v/>
      </c>
      <c r="H282" s="42" t="str">
        <f t="shared" si="14"/>
        <v/>
      </c>
      <c r="I282" s="43" t="str">
        <f>IF(A282="","",IF(lookup!O251&lt;0,0,lookup!O251))</f>
        <v/>
      </c>
    </row>
    <row r="283" spans="1:9">
      <c r="A283" s="40" t="str">
        <f>IF(I282="","",IF(I282&lt;=0,"",IF(A282=lookup!$I$1,"",lookup!I252)))</f>
        <v/>
      </c>
      <c r="B283" s="41" t="str">
        <f t="shared" si="12"/>
        <v/>
      </c>
      <c r="C283" s="64" t="str">
        <f t="shared" si="13"/>
        <v/>
      </c>
      <c r="D283" s="42" t="str">
        <f>IF(A283="","",lookup!M252)</f>
        <v/>
      </c>
      <c r="E283" s="59"/>
      <c r="F283" s="42" t="str">
        <f>IF(A283="","",lookup!K252)</f>
        <v/>
      </c>
      <c r="G283" s="42" t="str">
        <f t="shared" si="15"/>
        <v/>
      </c>
      <c r="H283" s="42" t="str">
        <f t="shared" si="14"/>
        <v/>
      </c>
      <c r="I283" s="43" t="str">
        <f>IF(A283="","",IF(lookup!O252&lt;0,0,lookup!O252))</f>
        <v/>
      </c>
    </row>
    <row r="284" spans="1:9">
      <c r="A284" s="40" t="str">
        <f>IF(I283="","",IF(I283&lt;=0,"",IF(A283=lookup!$I$1,"",lookup!I253)))</f>
        <v/>
      </c>
      <c r="B284" s="41" t="str">
        <f t="shared" si="12"/>
        <v/>
      </c>
      <c r="C284" s="64" t="str">
        <f t="shared" si="13"/>
        <v/>
      </c>
      <c r="D284" s="42" t="str">
        <f>IF(A284="","",lookup!M253)</f>
        <v/>
      </c>
      <c r="E284" s="59"/>
      <c r="F284" s="42" t="str">
        <f>IF(A284="","",lookup!K253)</f>
        <v/>
      </c>
      <c r="G284" s="42" t="str">
        <f t="shared" si="15"/>
        <v/>
      </c>
      <c r="H284" s="42" t="str">
        <f t="shared" si="14"/>
        <v/>
      </c>
      <c r="I284" s="43" t="str">
        <f>IF(A284="","",IF(lookup!O253&lt;0,0,lookup!O253))</f>
        <v/>
      </c>
    </row>
    <row r="285" spans="1:9">
      <c r="A285" s="40" t="str">
        <f>IF(I284="","",IF(I284&lt;=0,"",IF(A284=lookup!$I$1,"",lookup!I254)))</f>
        <v/>
      </c>
      <c r="B285" s="41" t="str">
        <f t="shared" si="12"/>
        <v/>
      </c>
      <c r="C285" s="64" t="str">
        <f t="shared" si="13"/>
        <v/>
      </c>
      <c r="D285" s="42" t="str">
        <f>IF(A285="","",lookup!M254)</f>
        <v/>
      </c>
      <c r="E285" s="59"/>
      <c r="F285" s="42" t="str">
        <f>IF(A285="","",lookup!K254)</f>
        <v/>
      </c>
      <c r="G285" s="42" t="str">
        <f t="shared" si="15"/>
        <v/>
      </c>
      <c r="H285" s="42" t="str">
        <f t="shared" si="14"/>
        <v/>
      </c>
      <c r="I285" s="43" t="str">
        <f>IF(A285="","",IF(lookup!O254&lt;0,0,lookup!O254))</f>
        <v/>
      </c>
    </row>
    <row r="286" spans="1:9" ht="13.5" thickBot="1">
      <c r="A286" s="34" t="str">
        <f>IF(I285="","",IF(I285&lt;=0,"",IF(A285=lookup!$I$1,"",lookup!I255)))</f>
        <v/>
      </c>
      <c r="B286" s="44" t="str">
        <f t="shared" si="12"/>
        <v/>
      </c>
      <c r="C286" s="65" t="str">
        <f t="shared" si="13"/>
        <v/>
      </c>
      <c r="D286" s="37" t="str">
        <f>IF(A286="","",lookup!M255)</f>
        <v/>
      </c>
      <c r="E286" s="60"/>
      <c r="F286" s="37" t="str">
        <f>IF(A286="","",lookup!K255)</f>
        <v/>
      </c>
      <c r="G286" s="37" t="str">
        <f t="shared" si="15"/>
        <v/>
      </c>
      <c r="H286" s="37" t="str">
        <f t="shared" si="14"/>
        <v/>
      </c>
      <c r="I286" s="38" t="str">
        <f>IF(A286="","",IF(lookup!O255&lt;0,0,lookup!O255))</f>
        <v/>
      </c>
    </row>
    <row r="287" spans="1:9">
      <c r="A287" s="30" t="str">
        <f>IF(I286="","",IF(I286&lt;=0,"",IF(A286=lookup!$I$1,"",lookup!I256)))</f>
        <v/>
      </c>
      <c r="B287" s="39" t="str">
        <f t="shared" si="12"/>
        <v/>
      </c>
      <c r="C287" s="63" t="str">
        <f t="shared" si="13"/>
        <v/>
      </c>
      <c r="D287" s="32" t="str">
        <f>IF(A287="","",lookup!M256)</f>
        <v/>
      </c>
      <c r="E287" s="58"/>
      <c r="F287" s="32" t="str">
        <f>IF(A287="","",lookup!K256)</f>
        <v/>
      </c>
      <c r="G287" s="32" t="str">
        <f t="shared" si="15"/>
        <v/>
      </c>
      <c r="H287" s="32" t="str">
        <f t="shared" si="14"/>
        <v/>
      </c>
      <c r="I287" s="33" t="str">
        <f>IF(A287="","",IF(lookup!O256&lt;0,0,lookup!O256))</f>
        <v/>
      </c>
    </row>
    <row r="288" spans="1:9">
      <c r="A288" s="40" t="str">
        <f>IF(I287="","",IF(I287&lt;=0,"",IF(A287=lookup!$I$1,"",lookup!I257)))</f>
        <v/>
      </c>
      <c r="B288" s="41" t="str">
        <f t="shared" si="12"/>
        <v/>
      </c>
      <c r="C288" s="64" t="str">
        <f t="shared" si="13"/>
        <v/>
      </c>
      <c r="D288" s="42" t="str">
        <f>IF(A288="","",lookup!M257)</f>
        <v/>
      </c>
      <c r="E288" s="59"/>
      <c r="F288" s="42" t="str">
        <f>IF(A288="","",lookup!K257)</f>
        <v/>
      </c>
      <c r="G288" s="42" t="str">
        <f t="shared" si="15"/>
        <v/>
      </c>
      <c r="H288" s="42" t="str">
        <f t="shared" si="14"/>
        <v/>
      </c>
      <c r="I288" s="43" t="str">
        <f>IF(A288="","",IF(lookup!O257&lt;0,0,lookup!O257))</f>
        <v/>
      </c>
    </row>
    <row r="289" spans="1:9">
      <c r="A289" s="40" t="str">
        <f>IF(I288="","",IF(I288&lt;=0,"",IF(A288=lookup!$I$1,"",lookup!I258)))</f>
        <v/>
      </c>
      <c r="B289" s="41" t="str">
        <f t="shared" si="12"/>
        <v/>
      </c>
      <c r="C289" s="64" t="str">
        <f t="shared" si="13"/>
        <v/>
      </c>
      <c r="D289" s="42" t="str">
        <f>IF(A289="","",lookup!M258)</f>
        <v/>
      </c>
      <c r="E289" s="59"/>
      <c r="F289" s="42" t="str">
        <f>IF(A289="","",lookup!K258)</f>
        <v/>
      </c>
      <c r="G289" s="42" t="str">
        <f t="shared" si="15"/>
        <v/>
      </c>
      <c r="H289" s="42" t="str">
        <f t="shared" si="14"/>
        <v/>
      </c>
      <c r="I289" s="43" t="str">
        <f>IF(A289="","",IF(lookup!O258&lt;0,0,lookup!O258))</f>
        <v/>
      </c>
    </row>
    <row r="290" spans="1:9">
      <c r="A290" s="40" t="str">
        <f>IF(I289="","",IF(I289&lt;=0,"",IF(A289=lookup!$I$1,"",lookup!I259)))</f>
        <v/>
      </c>
      <c r="B290" s="41" t="str">
        <f t="shared" si="12"/>
        <v/>
      </c>
      <c r="C290" s="64" t="str">
        <f t="shared" si="13"/>
        <v/>
      </c>
      <c r="D290" s="42" t="str">
        <f>IF(A290="","",lookup!M259)</f>
        <v/>
      </c>
      <c r="E290" s="59"/>
      <c r="F290" s="42" t="str">
        <f>IF(A290="","",lookup!K259)</f>
        <v/>
      </c>
      <c r="G290" s="42" t="str">
        <f t="shared" si="15"/>
        <v/>
      </c>
      <c r="H290" s="42" t="str">
        <f t="shared" si="14"/>
        <v/>
      </c>
      <c r="I290" s="43" t="str">
        <f>IF(A290="","",IF(lookup!O259&lt;0,0,lookup!O259))</f>
        <v/>
      </c>
    </row>
    <row r="291" spans="1:9">
      <c r="A291" s="40" t="str">
        <f>IF(I290="","",IF(I290&lt;=0,"",IF(A290=lookup!$I$1,"",lookup!I260)))</f>
        <v/>
      </c>
      <c r="B291" s="41" t="str">
        <f t="shared" ref="B291:B354" si="16">IF(A291="","",DATE(YEAR($C$6),MONTH($C$6)+(A291-1),DAY($C$6)))</f>
        <v/>
      </c>
      <c r="C291" s="64" t="str">
        <f t="shared" ref="C291:C354" si="17">IF(A291="","",IF(A291&lt;=$C$9*12,IF(C290&lt;&gt;$C$3,C290,$C$3),MIN($C$12,IF(MOD((A291-$C$9*12)-1,$C$10)=0,C290+$C$11,C290))))</f>
        <v/>
      </c>
      <c r="D291" s="42" t="str">
        <f>IF(A291="","",lookup!M260)</f>
        <v/>
      </c>
      <c r="E291" s="59"/>
      <c r="F291" s="42" t="str">
        <f>IF(A291="","",lookup!K260)</f>
        <v/>
      </c>
      <c r="G291" s="42" t="str">
        <f t="shared" si="15"/>
        <v/>
      </c>
      <c r="H291" s="42" t="str">
        <f t="shared" ref="H291:H354" si="18">IF(A291="","",IF(ISBLANK(E291),D291-F291,E291-F291))</f>
        <v/>
      </c>
      <c r="I291" s="43" t="str">
        <f>IF(A291="","",IF(lookup!O260&lt;0,0,lookup!O260))</f>
        <v/>
      </c>
    </row>
    <row r="292" spans="1:9">
      <c r="A292" s="40" t="str">
        <f>IF(I291="","",IF(I291&lt;=0,"",IF(A291=lookup!$I$1,"",lookup!I261)))</f>
        <v/>
      </c>
      <c r="B292" s="41" t="str">
        <f t="shared" si="16"/>
        <v/>
      </c>
      <c r="C292" s="64" t="str">
        <f t="shared" si="17"/>
        <v/>
      </c>
      <c r="D292" s="42" t="str">
        <f>IF(A292="","",lookup!M261)</f>
        <v/>
      </c>
      <c r="E292" s="59"/>
      <c r="F292" s="42" t="str">
        <f>IF(A292="","",lookup!K261)</f>
        <v/>
      </c>
      <c r="G292" s="42" t="str">
        <f t="shared" ref="G292:G355" si="19">IF(A292="","",G291+F292)</f>
        <v/>
      </c>
      <c r="H292" s="42" t="str">
        <f t="shared" si="18"/>
        <v/>
      </c>
      <c r="I292" s="43" t="str">
        <f>IF(A292="","",IF(lookup!O261&lt;0,0,lookup!O261))</f>
        <v/>
      </c>
    </row>
    <row r="293" spans="1:9">
      <c r="A293" s="40" t="str">
        <f>IF(I292="","",IF(I292&lt;=0,"",IF(A292=lookup!$I$1,"",lookup!I262)))</f>
        <v/>
      </c>
      <c r="B293" s="41" t="str">
        <f t="shared" si="16"/>
        <v/>
      </c>
      <c r="C293" s="64" t="str">
        <f t="shared" si="17"/>
        <v/>
      </c>
      <c r="D293" s="42" t="str">
        <f>IF(A293="","",lookup!M262)</f>
        <v/>
      </c>
      <c r="E293" s="59"/>
      <c r="F293" s="42" t="str">
        <f>IF(A293="","",lookup!K262)</f>
        <v/>
      </c>
      <c r="G293" s="42" t="str">
        <f t="shared" si="19"/>
        <v/>
      </c>
      <c r="H293" s="42" t="str">
        <f t="shared" si="18"/>
        <v/>
      </c>
      <c r="I293" s="43" t="str">
        <f>IF(A293="","",IF(lookup!O262&lt;0,0,lookup!O262))</f>
        <v/>
      </c>
    </row>
    <row r="294" spans="1:9">
      <c r="A294" s="40" t="str">
        <f>IF(I293="","",IF(I293&lt;=0,"",IF(A293=lookup!$I$1,"",lookup!I263)))</f>
        <v/>
      </c>
      <c r="B294" s="41" t="str">
        <f t="shared" si="16"/>
        <v/>
      </c>
      <c r="C294" s="64" t="str">
        <f t="shared" si="17"/>
        <v/>
      </c>
      <c r="D294" s="42" t="str">
        <f>IF(A294="","",lookup!M263)</f>
        <v/>
      </c>
      <c r="E294" s="59"/>
      <c r="F294" s="42" t="str">
        <f>IF(A294="","",lookup!K263)</f>
        <v/>
      </c>
      <c r="G294" s="42" t="str">
        <f t="shared" si="19"/>
        <v/>
      </c>
      <c r="H294" s="42" t="str">
        <f t="shared" si="18"/>
        <v/>
      </c>
      <c r="I294" s="43" t="str">
        <f>IF(A294="","",IF(lookup!O263&lt;0,0,lookup!O263))</f>
        <v/>
      </c>
    </row>
    <row r="295" spans="1:9">
      <c r="A295" s="40" t="str">
        <f>IF(I294="","",IF(I294&lt;=0,"",IF(A294=lookup!$I$1,"",lookup!I264)))</f>
        <v/>
      </c>
      <c r="B295" s="41" t="str">
        <f t="shared" si="16"/>
        <v/>
      </c>
      <c r="C295" s="64" t="str">
        <f t="shared" si="17"/>
        <v/>
      </c>
      <c r="D295" s="42" t="str">
        <f>IF(A295="","",lookup!M264)</f>
        <v/>
      </c>
      <c r="E295" s="59"/>
      <c r="F295" s="42" t="str">
        <f>IF(A295="","",lookup!K264)</f>
        <v/>
      </c>
      <c r="G295" s="42" t="str">
        <f t="shared" si="19"/>
        <v/>
      </c>
      <c r="H295" s="42" t="str">
        <f t="shared" si="18"/>
        <v/>
      </c>
      <c r="I295" s="43" t="str">
        <f>IF(A295="","",IF(lookup!O264&lt;0,0,lookup!O264))</f>
        <v/>
      </c>
    </row>
    <row r="296" spans="1:9">
      <c r="A296" s="40" t="str">
        <f>IF(I295="","",IF(I295&lt;=0,"",IF(A295=lookup!$I$1,"",lookup!I265)))</f>
        <v/>
      </c>
      <c r="B296" s="41" t="str">
        <f t="shared" si="16"/>
        <v/>
      </c>
      <c r="C296" s="64" t="str">
        <f t="shared" si="17"/>
        <v/>
      </c>
      <c r="D296" s="42" t="str">
        <f>IF(A296="","",lookup!M265)</f>
        <v/>
      </c>
      <c r="E296" s="59"/>
      <c r="F296" s="42" t="str">
        <f>IF(A296="","",lookup!K265)</f>
        <v/>
      </c>
      <c r="G296" s="42" t="str">
        <f t="shared" si="19"/>
        <v/>
      </c>
      <c r="H296" s="42" t="str">
        <f t="shared" si="18"/>
        <v/>
      </c>
      <c r="I296" s="43" t="str">
        <f>IF(A296="","",IF(lookup!O265&lt;0,0,lookup!O265))</f>
        <v/>
      </c>
    </row>
    <row r="297" spans="1:9">
      <c r="A297" s="40" t="str">
        <f>IF(I296="","",IF(I296&lt;=0,"",IF(A296=lookup!$I$1,"",lookup!I266)))</f>
        <v/>
      </c>
      <c r="B297" s="41" t="str">
        <f t="shared" si="16"/>
        <v/>
      </c>
      <c r="C297" s="64" t="str">
        <f t="shared" si="17"/>
        <v/>
      </c>
      <c r="D297" s="42" t="str">
        <f>IF(A297="","",lookup!M266)</f>
        <v/>
      </c>
      <c r="E297" s="59"/>
      <c r="F297" s="42" t="str">
        <f>IF(A297="","",lookup!K266)</f>
        <v/>
      </c>
      <c r="G297" s="42" t="str">
        <f t="shared" si="19"/>
        <v/>
      </c>
      <c r="H297" s="42" t="str">
        <f t="shared" si="18"/>
        <v/>
      </c>
      <c r="I297" s="43" t="str">
        <f>IF(A297="","",IF(lookup!O266&lt;0,0,lookup!O266))</f>
        <v/>
      </c>
    </row>
    <row r="298" spans="1:9" ht="13.5" thickBot="1">
      <c r="A298" s="34" t="str">
        <f>IF(I297="","",IF(I297&lt;=0,"",IF(A297=lookup!$I$1,"",lookup!I267)))</f>
        <v/>
      </c>
      <c r="B298" s="44" t="str">
        <f t="shared" si="16"/>
        <v/>
      </c>
      <c r="C298" s="65" t="str">
        <f t="shared" si="17"/>
        <v/>
      </c>
      <c r="D298" s="37" t="str">
        <f>IF(A298="","",lookup!M267)</f>
        <v/>
      </c>
      <c r="E298" s="60"/>
      <c r="F298" s="37" t="str">
        <f>IF(A298="","",lookup!K267)</f>
        <v/>
      </c>
      <c r="G298" s="37" t="str">
        <f t="shared" si="19"/>
        <v/>
      </c>
      <c r="H298" s="37" t="str">
        <f t="shared" si="18"/>
        <v/>
      </c>
      <c r="I298" s="38" t="str">
        <f>IF(A298="","",IF(lookup!O267&lt;0,0,lookup!O267))</f>
        <v/>
      </c>
    </row>
    <row r="299" spans="1:9">
      <c r="A299" s="30" t="str">
        <f>IF(I298="","",IF(I298&lt;=0,"",IF(A298=lookup!$I$1,"",lookup!I268)))</f>
        <v/>
      </c>
      <c r="B299" s="39" t="str">
        <f t="shared" si="16"/>
        <v/>
      </c>
      <c r="C299" s="63" t="str">
        <f t="shared" si="17"/>
        <v/>
      </c>
      <c r="D299" s="32" t="str">
        <f>IF(A299="","",lookup!M268)</f>
        <v/>
      </c>
      <c r="E299" s="58"/>
      <c r="F299" s="32" t="str">
        <f>IF(A299="","",lookup!K268)</f>
        <v/>
      </c>
      <c r="G299" s="32" t="str">
        <f t="shared" si="19"/>
        <v/>
      </c>
      <c r="H299" s="32" t="str">
        <f t="shared" si="18"/>
        <v/>
      </c>
      <c r="I299" s="33" t="str">
        <f>IF(A299="","",IF(lookup!O268&lt;0,0,lookup!O268))</f>
        <v/>
      </c>
    </row>
    <row r="300" spans="1:9">
      <c r="A300" s="40" t="str">
        <f>IF(I299="","",IF(I299&lt;=0,"",IF(A299=lookup!$I$1,"",lookup!I269)))</f>
        <v/>
      </c>
      <c r="B300" s="41" t="str">
        <f t="shared" si="16"/>
        <v/>
      </c>
      <c r="C300" s="64" t="str">
        <f t="shared" si="17"/>
        <v/>
      </c>
      <c r="D300" s="42" t="str">
        <f>IF(A300="","",lookup!M269)</f>
        <v/>
      </c>
      <c r="E300" s="59"/>
      <c r="F300" s="42" t="str">
        <f>IF(A300="","",lookup!K269)</f>
        <v/>
      </c>
      <c r="G300" s="42" t="str">
        <f t="shared" si="19"/>
        <v/>
      </c>
      <c r="H300" s="42" t="str">
        <f t="shared" si="18"/>
        <v/>
      </c>
      <c r="I300" s="43" t="str">
        <f>IF(A300="","",IF(lookup!O269&lt;0,0,lookup!O269))</f>
        <v/>
      </c>
    </row>
    <row r="301" spans="1:9">
      <c r="A301" s="40" t="str">
        <f>IF(I300="","",IF(I300&lt;=0,"",IF(A300=lookup!$I$1,"",lookup!I270)))</f>
        <v/>
      </c>
      <c r="B301" s="41" t="str">
        <f t="shared" si="16"/>
        <v/>
      </c>
      <c r="C301" s="64" t="str">
        <f t="shared" si="17"/>
        <v/>
      </c>
      <c r="D301" s="42" t="str">
        <f>IF(A301="","",lookup!M270)</f>
        <v/>
      </c>
      <c r="E301" s="59"/>
      <c r="F301" s="42" t="str">
        <f>IF(A301="","",lookup!K270)</f>
        <v/>
      </c>
      <c r="G301" s="42" t="str">
        <f t="shared" si="19"/>
        <v/>
      </c>
      <c r="H301" s="42" t="str">
        <f t="shared" si="18"/>
        <v/>
      </c>
      <c r="I301" s="43" t="str">
        <f>IF(A301="","",IF(lookup!O270&lt;0,0,lookup!O270))</f>
        <v/>
      </c>
    </row>
    <row r="302" spans="1:9">
      <c r="A302" s="40" t="str">
        <f>IF(I301="","",IF(I301&lt;=0,"",IF(A301=lookup!$I$1,"",lookup!I271)))</f>
        <v/>
      </c>
      <c r="B302" s="41" t="str">
        <f t="shared" si="16"/>
        <v/>
      </c>
      <c r="C302" s="64" t="str">
        <f t="shared" si="17"/>
        <v/>
      </c>
      <c r="D302" s="42" t="str">
        <f>IF(A302="","",lookup!M271)</f>
        <v/>
      </c>
      <c r="E302" s="59"/>
      <c r="F302" s="42" t="str">
        <f>IF(A302="","",lookup!K271)</f>
        <v/>
      </c>
      <c r="G302" s="42" t="str">
        <f t="shared" si="19"/>
        <v/>
      </c>
      <c r="H302" s="42" t="str">
        <f t="shared" si="18"/>
        <v/>
      </c>
      <c r="I302" s="43" t="str">
        <f>IF(A302="","",IF(lookup!O271&lt;0,0,lookup!O271))</f>
        <v/>
      </c>
    </row>
    <row r="303" spans="1:9">
      <c r="A303" s="40" t="str">
        <f>IF(I302="","",IF(I302&lt;=0,"",IF(A302=lookup!$I$1,"",lookup!I272)))</f>
        <v/>
      </c>
      <c r="B303" s="41" t="str">
        <f t="shared" si="16"/>
        <v/>
      </c>
      <c r="C303" s="64" t="str">
        <f t="shared" si="17"/>
        <v/>
      </c>
      <c r="D303" s="42" t="str">
        <f>IF(A303="","",lookup!M272)</f>
        <v/>
      </c>
      <c r="E303" s="59"/>
      <c r="F303" s="42" t="str">
        <f>IF(A303="","",lookup!K272)</f>
        <v/>
      </c>
      <c r="G303" s="42" t="str">
        <f t="shared" si="19"/>
        <v/>
      </c>
      <c r="H303" s="42" t="str">
        <f t="shared" si="18"/>
        <v/>
      </c>
      <c r="I303" s="43" t="str">
        <f>IF(A303="","",IF(lookup!O272&lt;0,0,lookup!O272))</f>
        <v/>
      </c>
    </row>
    <row r="304" spans="1:9">
      <c r="A304" s="40" t="str">
        <f>IF(I303="","",IF(I303&lt;=0,"",IF(A303=lookup!$I$1,"",lookup!I273)))</f>
        <v/>
      </c>
      <c r="B304" s="41" t="str">
        <f t="shared" si="16"/>
        <v/>
      </c>
      <c r="C304" s="64" t="str">
        <f t="shared" si="17"/>
        <v/>
      </c>
      <c r="D304" s="42" t="str">
        <f>IF(A304="","",lookup!M273)</f>
        <v/>
      </c>
      <c r="E304" s="59"/>
      <c r="F304" s="42" t="str">
        <f>IF(A304="","",lookup!K273)</f>
        <v/>
      </c>
      <c r="G304" s="42" t="str">
        <f t="shared" si="19"/>
        <v/>
      </c>
      <c r="H304" s="42" t="str">
        <f t="shared" si="18"/>
        <v/>
      </c>
      <c r="I304" s="43" t="str">
        <f>IF(A304="","",IF(lookup!O273&lt;0,0,lookup!O273))</f>
        <v/>
      </c>
    </row>
    <row r="305" spans="1:9">
      <c r="A305" s="40" t="str">
        <f>IF(I304="","",IF(I304&lt;=0,"",IF(A304=lookup!$I$1,"",lookup!I274)))</f>
        <v/>
      </c>
      <c r="B305" s="41" t="str">
        <f t="shared" si="16"/>
        <v/>
      </c>
      <c r="C305" s="64" t="str">
        <f t="shared" si="17"/>
        <v/>
      </c>
      <c r="D305" s="42" t="str">
        <f>IF(A305="","",lookup!M274)</f>
        <v/>
      </c>
      <c r="E305" s="59"/>
      <c r="F305" s="42" t="str">
        <f>IF(A305="","",lookup!K274)</f>
        <v/>
      </c>
      <c r="G305" s="42" t="str">
        <f t="shared" si="19"/>
        <v/>
      </c>
      <c r="H305" s="42" t="str">
        <f t="shared" si="18"/>
        <v/>
      </c>
      <c r="I305" s="43" t="str">
        <f>IF(A305="","",IF(lookup!O274&lt;0,0,lookup!O274))</f>
        <v/>
      </c>
    </row>
    <row r="306" spans="1:9">
      <c r="A306" s="40" t="str">
        <f>IF(I305="","",IF(I305&lt;=0,"",IF(A305=lookup!$I$1,"",lookup!I275)))</f>
        <v/>
      </c>
      <c r="B306" s="41" t="str">
        <f t="shared" si="16"/>
        <v/>
      </c>
      <c r="C306" s="64" t="str">
        <f t="shared" si="17"/>
        <v/>
      </c>
      <c r="D306" s="42" t="str">
        <f>IF(A306="","",lookup!M275)</f>
        <v/>
      </c>
      <c r="E306" s="59"/>
      <c r="F306" s="42" t="str">
        <f>IF(A306="","",lookup!K275)</f>
        <v/>
      </c>
      <c r="G306" s="42" t="str">
        <f t="shared" si="19"/>
        <v/>
      </c>
      <c r="H306" s="42" t="str">
        <f t="shared" si="18"/>
        <v/>
      </c>
      <c r="I306" s="43" t="str">
        <f>IF(A306="","",IF(lookup!O275&lt;0,0,lookup!O275))</f>
        <v/>
      </c>
    </row>
    <row r="307" spans="1:9">
      <c r="A307" s="40" t="str">
        <f>IF(I306="","",IF(I306&lt;=0,"",IF(A306=lookup!$I$1,"",lookup!I276)))</f>
        <v/>
      </c>
      <c r="B307" s="41" t="str">
        <f t="shared" si="16"/>
        <v/>
      </c>
      <c r="C307" s="64" t="str">
        <f t="shared" si="17"/>
        <v/>
      </c>
      <c r="D307" s="42" t="str">
        <f>IF(A307="","",lookup!M276)</f>
        <v/>
      </c>
      <c r="E307" s="59"/>
      <c r="F307" s="42" t="str">
        <f>IF(A307="","",lookup!K276)</f>
        <v/>
      </c>
      <c r="G307" s="42" t="str">
        <f t="shared" si="19"/>
        <v/>
      </c>
      <c r="H307" s="42" t="str">
        <f t="shared" si="18"/>
        <v/>
      </c>
      <c r="I307" s="43" t="str">
        <f>IF(A307="","",IF(lookup!O276&lt;0,0,lookup!O276))</f>
        <v/>
      </c>
    </row>
    <row r="308" spans="1:9">
      <c r="A308" s="40" t="str">
        <f>IF(I307="","",IF(I307&lt;=0,"",IF(A307=lookup!$I$1,"",lookup!I277)))</f>
        <v/>
      </c>
      <c r="B308" s="41" t="str">
        <f t="shared" si="16"/>
        <v/>
      </c>
      <c r="C308" s="64" t="str">
        <f t="shared" si="17"/>
        <v/>
      </c>
      <c r="D308" s="42" t="str">
        <f>IF(A308="","",lookup!M277)</f>
        <v/>
      </c>
      <c r="E308" s="59"/>
      <c r="F308" s="42" t="str">
        <f>IF(A308="","",lookup!K277)</f>
        <v/>
      </c>
      <c r="G308" s="42" t="str">
        <f t="shared" si="19"/>
        <v/>
      </c>
      <c r="H308" s="42" t="str">
        <f t="shared" si="18"/>
        <v/>
      </c>
      <c r="I308" s="43" t="str">
        <f>IF(A308="","",IF(lookup!O277&lt;0,0,lookup!O277))</f>
        <v/>
      </c>
    </row>
    <row r="309" spans="1:9">
      <c r="A309" s="40" t="str">
        <f>IF(I308="","",IF(I308&lt;=0,"",IF(A308=lookup!$I$1,"",lookup!I278)))</f>
        <v/>
      </c>
      <c r="B309" s="41" t="str">
        <f t="shared" si="16"/>
        <v/>
      </c>
      <c r="C309" s="64" t="str">
        <f t="shared" si="17"/>
        <v/>
      </c>
      <c r="D309" s="42" t="str">
        <f>IF(A309="","",lookup!M278)</f>
        <v/>
      </c>
      <c r="E309" s="59"/>
      <c r="F309" s="42" t="str">
        <f>IF(A309="","",lookup!K278)</f>
        <v/>
      </c>
      <c r="G309" s="42" t="str">
        <f t="shared" si="19"/>
        <v/>
      </c>
      <c r="H309" s="42" t="str">
        <f t="shared" si="18"/>
        <v/>
      </c>
      <c r="I309" s="43" t="str">
        <f>IF(A309="","",IF(lookup!O278&lt;0,0,lookup!O278))</f>
        <v/>
      </c>
    </row>
    <row r="310" spans="1:9" ht="13.5" thickBot="1">
      <c r="A310" s="34" t="str">
        <f>IF(I309="","",IF(I309&lt;=0,"",IF(A309=lookup!$I$1,"",lookup!I279)))</f>
        <v/>
      </c>
      <c r="B310" s="44" t="str">
        <f t="shared" si="16"/>
        <v/>
      </c>
      <c r="C310" s="65" t="str">
        <f t="shared" si="17"/>
        <v/>
      </c>
      <c r="D310" s="37" t="str">
        <f>IF(A310="","",lookup!M279)</f>
        <v/>
      </c>
      <c r="E310" s="60"/>
      <c r="F310" s="37" t="str">
        <f>IF(A310="","",lookup!K279)</f>
        <v/>
      </c>
      <c r="G310" s="37" t="str">
        <f t="shared" si="19"/>
        <v/>
      </c>
      <c r="H310" s="37" t="str">
        <f t="shared" si="18"/>
        <v/>
      </c>
      <c r="I310" s="38" t="str">
        <f>IF(A310="","",IF(lookup!O279&lt;0,0,lookup!O279))</f>
        <v/>
      </c>
    </row>
    <row r="311" spans="1:9">
      <c r="A311" s="30" t="str">
        <f>IF(I310="","",IF(I310&lt;=0,"",IF(A310=lookup!$I$1,"",lookup!I280)))</f>
        <v/>
      </c>
      <c r="B311" s="39" t="str">
        <f t="shared" si="16"/>
        <v/>
      </c>
      <c r="C311" s="63" t="str">
        <f t="shared" si="17"/>
        <v/>
      </c>
      <c r="D311" s="32" t="str">
        <f>IF(A311="","",lookup!M280)</f>
        <v/>
      </c>
      <c r="E311" s="58"/>
      <c r="F311" s="32" t="str">
        <f>IF(A311="","",lookup!K280)</f>
        <v/>
      </c>
      <c r="G311" s="32" t="str">
        <f t="shared" si="19"/>
        <v/>
      </c>
      <c r="H311" s="32" t="str">
        <f t="shared" si="18"/>
        <v/>
      </c>
      <c r="I311" s="33" t="str">
        <f>IF(A311="","",IF(lookup!O280&lt;0,0,lookup!O280))</f>
        <v/>
      </c>
    </row>
    <row r="312" spans="1:9">
      <c r="A312" s="40" t="str">
        <f>IF(I311="","",IF(I311&lt;=0,"",IF(A311=lookup!$I$1,"",lookup!I281)))</f>
        <v/>
      </c>
      <c r="B312" s="41" t="str">
        <f t="shared" si="16"/>
        <v/>
      </c>
      <c r="C312" s="64" t="str">
        <f t="shared" si="17"/>
        <v/>
      </c>
      <c r="D312" s="42" t="str">
        <f>IF(A312="","",lookup!M281)</f>
        <v/>
      </c>
      <c r="E312" s="59"/>
      <c r="F312" s="42" t="str">
        <f>IF(A312="","",lookup!K281)</f>
        <v/>
      </c>
      <c r="G312" s="42" t="str">
        <f t="shared" si="19"/>
        <v/>
      </c>
      <c r="H312" s="42" t="str">
        <f t="shared" si="18"/>
        <v/>
      </c>
      <c r="I312" s="43" t="str">
        <f>IF(A312="","",IF(lookup!O281&lt;0,0,lookup!O281))</f>
        <v/>
      </c>
    </row>
    <row r="313" spans="1:9">
      <c r="A313" s="40" t="str">
        <f>IF(I312="","",IF(I312&lt;=0,"",IF(A312=lookup!$I$1,"",lookup!I282)))</f>
        <v/>
      </c>
      <c r="B313" s="41" t="str">
        <f t="shared" si="16"/>
        <v/>
      </c>
      <c r="C313" s="64" t="str">
        <f t="shared" si="17"/>
        <v/>
      </c>
      <c r="D313" s="42" t="str">
        <f>IF(A313="","",lookup!M282)</f>
        <v/>
      </c>
      <c r="E313" s="59"/>
      <c r="F313" s="42" t="str">
        <f>IF(A313="","",lookup!K282)</f>
        <v/>
      </c>
      <c r="G313" s="42" t="str">
        <f t="shared" si="19"/>
        <v/>
      </c>
      <c r="H313" s="42" t="str">
        <f t="shared" si="18"/>
        <v/>
      </c>
      <c r="I313" s="43" t="str">
        <f>IF(A313="","",IF(lookup!O282&lt;0,0,lookup!O282))</f>
        <v/>
      </c>
    </row>
    <row r="314" spans="1:9">
      <c r="A314" s="40" t="str">
        <f>IF(I313="","",IF(I313&lt;=0,"",IF(A313=lookup!$I$1,"",lookup!I283)))</f>
        <v/>
      </c>
      <c r="B314" s="41" t="str">
        <f t="shared" si="16"/>
        <v/>
      </c>
      <c r="C314" s="64" t="str">
        <f t="shared" si="17"/>
        <v/>
      </c>
      <c r="D314" s="42" t="str">
        <f>IF(A314="","",lookup!M283)</f>
        <v/>
      </c>
      <c r="E314" s="59"/>
      <c r="F314" s="42" t="str">
        <f>IF(A314="","",lookup!K283)</f>
        <v/>
      </c>
      <c r="G314" s="42" t="str">
        <f t="shared" si="19"/>
        <v/>
      </c>
      <c r="H314" s="42" t="str">
        <f t="shared" si="18"/>
        <v/>
      </c>
      <c r="I314" s="43" t="str">
        <f>IF(A314="","",IF(lookup!O283&lt;0,0,lookup!O283))</f>
        <v/>
      </c>
    </row>
    <row r="315" spans="1:9">
      <c r="A315" s="40" t="str">
        <f>IF(I314="","",IF(I314&lt;=0,"",IF(A314=lookup!$I$1,"",lookup!I284)))</f>
        <v/>
      </c>
      <c r="B315" s="41" t="str">
        <f t="shared" si="16"/>
        <v/>
      </c>
      <c r="C315" s="64" t="str">
        <f t="shared" si="17"/>
        <v/>
      </c>
      <c r="D315" s="42" t="str">
        <f>IF(A315="","",lookup!M284)</f>
        <v/>
      </c>
      <c r="E315" s="59"/>
      <c r="F315" s="42" t="str">
        <f>IF(A315="","",lookup!K284)</f>
        <v/>
      </c>
      <c r="G315" s="42" t="str">
        <f t="shared" si="19"/>
        <v/>
      </c>
      <c r="H315" s="42" t="str">
        <f t="shared" si="18"/>
        <v/>
      </c>
      <c r="I315" s="43" t="str">
        <f>IF(A315="","",IF(lookup!O284&lt;0,0,lookup!O284))</f>
        <v/>
      </c>
    </row>
    <row r="316" spans="1:9">
      <c r="A316" s="40" t="str">
        <f>IF(I315="","",IF(I315&lt;=0,"",IF(A315=lookup!$I$1,"",lookup!I285)))</f>
        <v/>
      </c>
      <c r="B316" s="41" t="str">
        <f t="shared" si="16"/>
        <v/>
      </c>
      <c r="C316" s="64" t="str">
        <f t="shared" si="17"/>
        <v/>
      </c>
      <c r="D316" s="42" t="str">
        <f>IF(A316="","",lookup!M285)</f>
        <v/>
      </c>
      <c r="E316" s="59"/>
      <c r="F316" s="42" t="str">
        <f>IF(A316="","",lookup!K285)</f>
        <v/>
      </c>
      <c r="G316" s="42" t="str">
        <f t="shared" si="19"/>
        <v/>
      </c>
      <c r="H316" s="42" t="str">
        <f t="shared" si="18"/>
        <v/>
      </c>
      <c r="I316" s="43" t="str">
        <f>IF(A316="","",IF(lookup!O285&lt;0,0,lookup!O285))</f>
        <v/>
      </c>
    </row>
    <row r="317" spans="1:9">
      <c r="A317" s="40" t="str">
        <f>IF(I316="","",IF(I316&lt;=0,"",IF(A316=lookup!$I$1,"",lookup!I286)))</f>
        <v/>
      </c>
      <c r="B317" s="41" t="str">
        <f t="shared" si="16"/>
        <v/>
      </c>
      <c r="C317" s="64" t="str">
        <f t="shared" si="17"/>
        <v/>
      </c>
      <c r="D317" s="42" t="str">
        <f>IF(A317="","",lookup!M286)</f>
        <v/>
      </c>
      <c r="E317" s="59"/>
      <c r="F317" s="42" t="str">
        <f>IF(A317="","",lookup!K286)</f>
        <v/>
      </c>
      <c r="G317" s="42" t="str">
        <f t="shared" si="19"/>
        <v/>
      </c>
      <c r="H317" s="42" t="str">
        <f t="shared" si="18"/>
        <v/>
      </c>
      <c r="I317" s="43" t="str">
        <f>IF(A317="","",IF(lookup!O286&lt;0,0,lookup!O286))</f>
        <v/>
      </c>
    </row>
    <row r="318" spans="1:9">
      <c r="A318" s="40" t="str">
        <f>IF(I317="","",IF(I317&lt;=0,"",IF(A317=lookup!$I$1,"",lookup!I287)))</f>
        <v/>
      </c>
      <c r="B318" s="41" t="str">
        <f t="shared" si="16"/>
        <v/>
      </c>
      <c r="C318" s="64" t="str">
        <f t="shared" si="17"/>
        <v/>
      </c>
      <c r="D318" s="42" t="str">
        <f>IF(A318="","",lookup!M287)</f>
        <v/>
      </c>
      <c r="E318" s="59"/>
      <c r="F318" s="42" t="str">
        <f>IF(A318="","",lookup!K287)</f>
        <v/>
      </c>
      <c r="G318" s="42" t="str">
        <f t="shared" si="19"/>
        <v/>
      </c>
      <c r="H318" s="42" t="str">
        <f t="shared" si="18"/>
        <v/>
      </c>
      <c r="I318" s="43" t="str">
        <f>IF(A318="","",IF(lookup!O287&lt;0,0,lookup!O287))</f>
        <v/>
      </c>
    </row>
    <row r="319" spans="1:9">
      <c r="A319" s="40" t="str">
        <f>IF(I318="","",IF(I318&lt;=0,"",IF(A318=lookup!$I$1,"",lookup!I288)))</f>
        <v/>
      </c>
      <c r="B319" s="41" t="str">
        <f t="shared" si="16"/>
        <v/>
      </c>
      <c r="C319" s="64" t="str">
        <f t="shared" si="17"/>
        <v/>
      </c>
      <c r="D319" s="42" t="str">
        <f>IF(A319="","",lookup!M288)</f>
        <v/>
      </c>
      <c r="E319" s="59"/>
      <c r="F319" s="42" t="str">
        <f>IF(A319="","",lookup!K288)</f>
        <v/>
      </c>
      <c r="G319" s="42" t="str">
        <f t="shared" si="19"/>
        <v/>
      </c>
      <c r="H319" s="42" t="str">
        <f t="shared" si="18"/>
        <v/>
      </c>
      <c r="I319" s="43" t="str">
        <f>IF(A319="","",IF(lookup!O288&lt;0,0,lookup!O288))</f>
        <v/>
      </c>
    </row>
    <row r="320" spans="1:9">
      <c r="A320" s="40" t="str">
        <f>IF(I319="","",IF(I319&lt;=0,"",IF(A319=lookup!$I$1,"",lookup!I289)))</f>
        <v/>
      </c>
      <c r="B320" s="41" t="str">
        <f t="shared" si="16"/>
        <v/>
      </c>
      <c r="C320" s="64" t="str">
        <f t="shared" si="17"/>
        <v/>
      </c>
      <c r="D320" s="42" t="str">
        <f>IF(A320="","",lookup!M289)</f>
        <v/>
      </c>
      <c r="E320" s="59"/>
      <c r="F320" s="42" t="str">
        <f>IF(A320="","",lookup!K289)</f>
        <v/>
      </c>
      <c r="G320" s="42" t="str">
        <f t="shared" si="19"/>
        <v/>
      </c>
      <c r="H320" s="42" t="str">
        <f t="shared" si="18"/>
        <v/>
      </c>
      <c r="I320" s="43" t="str">
        <f>IF(A320="","",IF(lookup!O289&lt;0,0,lookup!O289))</f>
        <v/>
      </c>
    </row>
    <row r="321" spans="1:9">
      <c r="A321" s="40" t="str">
        <f>IF(I320="","",IF(I320&lt;=0,"",IF(A320=lookup!$I$1,"",lookup!I290)))</f>
        <v/>
      </c>
      <c r="B321" s="41" t="str">
        <f t="shared" si="16"/>
        <v/>
      </c>
      <c r="C321" s="64" t="str">
        <f t="shared" si="17"/>
        <v/>
      </c>
      <c r="D321" s="42" t="str">
        <f>IF(A321="","",lookup!M290)</f>
        <v/>
      </c>
      <c r="E321" s="59"/>
      <c r="F321" s="42" t="str">
        <f>IF(A321="","",lookup!K290)</f>
        <v/>
      </c>
      <c r="G321" s="42" t="str">
        <f t="shared" si="19"/>
        <v/>
      </c>
      <c r="H321" s="42" t="str">
        <f t="shared" si="18"/>
        <v/>
      </c>
      <c r="I321" s="43" t="str">
        <f>IF(A321="","",IF(lookup!O290&lt;0,0,lookup!O290))</f>
        <v/>
      </c>
    </row>
    <row r="322" spans="1:9" ht="13.5" thickBot="1">
      <c r="A322" s="34" t="str">
        <f>IF(I321="","",IF(I321&lt;=0,"",IF(A321=lookup!$I$1,"",lookup!I291)))</f>
        <v/>
      </c>
      <c r="B322" s="44" t="str">
        <f t="shared" si="16"/>
        <v/>
      </c>
      <c r="C322" s="65" t="str">
        <f t="shared" si="17"/>
        <v/>
      </c>
      <c r="D322" s="37" t="str">
        <f>IF(A322="","",lookup!M291)</f>
        <v/>
      </c>
      <c r="E322" s="60"/>
      <c r="F322" s="37" t="str">
        <f>IF(A322="","",lookup!K291)</f>
        <v/>
      </c>
      <c r="G322" s="37" t="str">
        <f t="shared" si="19"/>
        <v/>
      </c>
      <c r="H322" s="37" t="str">
        <f t="shared" si="18"/>
        <v/>
      </c>
      <c r="I322" s="38" t="str">
        <f>IF(A322="","",IF(lookup!O291&lt;0,0,lookup!O291))</f>
        <v/>
      </c>
    </row>
    <row r="323" spans="1:9">
      <c r="A323" s="30" t="str">
        <f>IF(I322="","",IF(I322&lt;=0,"",IF(A322=lookup!$I$1,"",lookup!I292)))</f>
        <v/>
      </c>
      <c r="B323" s="39" t="str">
        <f t="shared" si="16"/>
        <v/>
      </c>
      <c r="C323" s="63" t="str">
        <f t="shared" si="17"/>
        <v/>
      </c>
      <c r="D323" s="32" t="str">
        <f>IF(A323="","",lookup!M292)</f>
        <v/>
      </c>
      <c r="E323" s="58"/>
      <c r="F323" s="32" t="str">
        <f>IF(A323="","",lookup!K292)</f>
        <v/>
      </c>
      <c r="G323" s="32" t="str">
        <f t="shared" si="19"/>
        <v/>
      </c>
      <c r="H323" s="32" t="str">
        <f t="shared" si="18"/>
        <v/>
      </c>
      <c r="I323" s="33" t="str">
        <f>IF(A323="","",IF(lookup!O292&lt;0,0,lookup!O292))</f>
        <v/>
      </c>
    </row>
    <row r="324" spans="1:9">
      <c r="A324" s="40" t="str">
        <f>IF(I323="","",IF(I323&lt;=0,"",IF(A323=lookup!$I$1,"",lookup!I293)))</f>
        <v/>
      </c>
      <c r="B324" s="41" t="str">
        <f t="shared" si="16"/>
        <v/>
      </c>
      <c r="C324" s="64" t="str">
        <f t="shared" si="17"/>
        <v/>
      </c>
      <c r="D324" s="42" t="str">
        <f>IF(A324="","",lookup!M293)</f>
        <v/>
      </c>
      <c r="E324" s="59"/>
      <c r="F324" s="42" t="str">
        <f>IF(A324="","",lookup!K293)</f>
        <v/>
      </c>
      <c r="G324" s="42" t="str">
        <f t="shared" si="19"/>
        <v/>
      </c>
      <c r="H324" s="42" t="str">
        <f t="shared" si="18"/>
        <v/>
      </c>
      <c r="I324" s="43" t="str">
        <f>IF(A324="","",IF(lookup!O293&lt;0,0,lookup!O293))</f>
        <v/>
      </c>
    </row>
    <row r="325" spans="1:9">
      <c r="A325" s="40" t="str">
        <f>IF(I324="","",IF(I324&lt;=0,"",IF(A324=lookup!$I$1,"",lookup!I294)))</f>
        <v/>
      </c>
      <c r="B325" s="41" t="str">
        <f t="shared" si="16"/>
        <v/>
      </c>
      <c r="C325" s="64" t="str">
        <f t="shared" si="17"/>
        <v/>
      </c>
      <c r="D325" s="42" t="str">
        <f>IF(A325="","",lookup!M294)</f>
        <v/>
      </c>
      <c r="E325" s="59"/>
      <c r="F325" s="42" t="str">
        <f>IF(A325="","",lookup!K294)</f>
        <v/>
      </c>
      <c r="G325" s="42" t="str">
        <f t="shared" si="19"/>
        <v/>
      </c>
      <c r="H325" s="42" t="str">
        <f t="shared" si="18"/>
        <v/>
      </c>
      <c r="I325" s="43" t="str">
        <f>IF(A325="","",IF(lookup!O294&lt;0,0,lookup!O294))</f>
        <v/>
      </c>
    </row>
    <row r="326" spans="1:9">
      <c r="A326" s="40" t="str">
        <f>IF(I325="","",IF(I325&lt;=0,"",IF(A325=lookup!$I$1,"",lookup!I295)))</f>
        <v/>
      </c>
      <c r="B326" s="41" t="str">
        <f t="shared" si="16"/>
        <v/>
      </c>
      <c r="C326" s="64" t="str">
        <f t="shared" si="17"/>
        <v/>
      </c>
      <c r="D326" s="42" t="str">
        <f>IF(A326="","",lookup!M295)</f>
        <v/>
      </c>
      <c r="E326" s="59"/>
      <c r="F326" s="42" t="str">
        <f>IF(A326="","",lookup!K295)</f>
        <v/>
      </c>
      <c r="G326" s="42" t="str">
        <f t="shared" si="19"/>
        <v/>
      </c>
      <c r="H326" s="42" t="str">
        <f t="shared" si="18"/>
        <v/>
      </c>
      <c r="I326" s="43" t="str">
        <f>IF(A326="","",IF(lookup!O295&lt;0,0,lookup!O295))</f>
        <v/>
      </c>
    </row>
    <row r="327" spans="1:9">
      <c r="A327" s="40" t="str">
        <f>IF(I326="","",IF(I326&lt;=0,"",IF(A326=lookup!$I$1,"",lookup!I296)))</f>
        <v/>
      </c>
      <c r="B327" s="41" t="str">
        <f t="shared" si="16"/>
        <v/>
      </c>
      <c r="C327" s="64" t="str">
        <f t="shared" si="17"/>
        <v/>
      </c>
      <c r="D327" s="42" t="str">
        <f>IF(A327="","",lookup!M296)</f>
        <v/>
      </c>
      <c r="E327" s="59"/>
      <c r="F327" s="42" t="str">
        <f>IF(A327="","",lookup!K296)</f>
        <v/>
      </c>
      <c r="G327" s="42" t="str">
        <f t="shared" si="19"/>
        <v/>
      </c>
      <c r="H327" s="42" t="str">
        <f t="shared" si="18"/>
        <v/>
      </c>
      <c r="I327" s="43" t="str">
        <f>IF(A327="","",IF(lookup!O296&lt;0,0,lookup!O296))</f>
        <v/>
      </c>
    </row>
    <row r="328" spans="1:9">
      <c r="A328" s="40" t="str">
        <f>IF(I327="","",IF(I327&lt;=0,"",IF(A327=lookup!$I$1,"",lookup!I297)))</f>
        <v/>
      </c>
      <c r="B328" s="41" t="str">
        <f t="shared" si="16"/>
        <v/>
      </c>
      <c r="C328" s="64" t="str">
        <f t="shared" si="17"/>
        <v/>
      </c>
      <c r="D328" s="42" t="str">
        <f>IF(A328="","",lookup!M297)</f>
        <v/>
      </c>
      <c r="E328" s="59"/>
      <c r="F328" s="42" t="str">
        <f>IF(A328="","",lookup!K297)</f>
        <v/>
      </c>
      <c r="G328" s="42" t="str">
        <f t="shared" si="19"/>
        <v/>
      </c>
      <c r="H328" s="42" t="str">
        <f t="shared" si="18"/>
        <v/>
      </c>
      <c r="I328" s="43" t="str">
        <f>IF(A328="","",IF(lookup!O297&lt;0,0,lookup!O297))</f>
        <v/>
      </c>
    </row>
    <row r="329" spans="1:9">
      <c r="A329" s="40" t="str">
        <f>IF(I328="","",IF(I328&lt;=0,"",IF(A328=lookup!$I$1,"",lookup!I298)))</f>
        <v/>
      </c>
      <c r="B329" s="41" t="str">
        <f t="shared" si="16"/>
        <v/>
      </c>
      <c r="C329" s="64" t="str">
        <f t="shared" si="17"/>
        <v/>
      </c>
      <c r="D329" s="42" t="str">
        <f>IF(A329="","",lookup!M298)</f>
        <v/>
      </c>
      <c r="E329" s="59"/>
      <c r="F329" s="42" t="str">
        <f>IF(A329="","",lookup!K298)</f>
        <v/>
      </c>
      <c r="G329" s="42" t="str">
        <f t="shared" si="19"/>
        <v/>
      </c>
      <c r="H329" s="42" t="str">
        <f t="shared" si="18"/>
        <v/>
      </c>
      <c r="I329" s="43" t="str">
        <f>IF(A329="","",IF(lookup!O298&lt;0,0,lookup!O298))</f>
        <v/>
      </c>
    </row>
    <row r="330" spans="1:9">
      <c r="A330" s="40" t="str">
        <f>IF(I329="","",IF(I329&lt;=0,"",IF(A329=lookup!$I$1,"",lookup!I299)))</f>
        <v/>
      </c>
      <c r="B330" s="41" t="str">
        <f t="shared" si="16"/>
        <v/>
      </c>
      <c r="C330" s="64" t="str">
        <f t="shared" si="17"/>
        <v/>
      </c>
      <c r="D330" s="42" t="str">
        <f>IF(A330="","",lookup!M299)</f>
        <v/>
      </c>
      <c r="E330" s="59"/>
      <c r="F330" s="42" t="str">
        <f>IF(A330="","",lookup!K299)</f>
        <v/>
      </c>
      <c r="G330" s="42" t="str">
        <f t="shared" si="19"/>
        <v/>
      </c>
      <c r="H330" s="42" t="str">
        <f t="shared" si="18"/>
        <v/>
      </c>
      <c r="I330" s="43" t="str">
        <f>IF(A330="","",IF(lookup!O299&lt;0,0,lookup!O299))</f>
        <v/>
      </c>
    </row>
    <row r="331" spans="1:9">
      <c r="A331" s="40" t="str">
        <f>IF(I330="","",IF(I330&lt;=0,"",IF(A330=lookup!$I$1,"",lookup!I300)))</f>
        <v/>
      </c>
      <c r="B331" s="41" t="str">
        <f t="shared" si="16"/>
        <v/>
      </c>
      <c r="C331" s="64" t="str">
        <f t="shared" si="17"/>
        <v/>
      </c>
      <c r="D331" s="42" t="str">
        <f>IF(A331="","",lookup!M300)</f>
        <v/>
      </c>
      <c r="E331" s="59"/>
      <c r="F331" s="42" t="str">
        <f>IF(A331="","",lookup!K300)</f>
        <v/>
      </c>
      <c r="G331" s="42" t="str">
        <f t="shared" si="19"/>
        <v/>
      </c>
      <c r="H331" s="42" t="str">
        <f t="shared" si="18"/>
        <v/>
      </c>
      <c r="I331" s="43" t="str">
        <f>IF(A331="","",IF(lookup!O300&lt;0,0,lookup!O300))</f>
        <v/>
      </c>
    </row>
    <row r="332" spans="1:9">
      <c r="A332" s="40" t="str">
        <f>IF(I331="","",IF(I331&lt;=0,"",IF(A331=lookup!$I$1,"",lookup!I301)))</f>
        <v/>
      </c>
      <c r="B332" s="41" t="str">
        <f t="shared" si="16"/>
        <v/>
      </c>
      <c r="C332" s="64" t="str">
        <f t="shared" si="17"/>
        <v/>
      </c>
      <c r="D332" s="42" t="str">
        <f>IF(A332="","",lookup!M301)</f>
        <v/>
      </c>
      <c r="E332" s="59"/>
      <c r="F332" s="42" t="str">
        <f>IF(A332="","",lookup!K301)</f>
        <v/>
      </c>
      <c r="G332" s="42" t="str">
        <f t="shared" si="19"/>
        <v/>
      </c>
      <c r="H332" s="42" t="str">
        <f t="shared" si="18"/>
        <v/>
      </c>
      <c r="I332" s="43" t="str">
        <f>IF(A332="","",IF(lookup!O301&lt;0,0,lookup!O301))</f>
        <v/>
      </c>
    </row>
    <row r="333" spans="1:9">
      <c r="A333" s="40" t="str">
        <f>IF(I332="","",IF(I332&lt;=0,"",IF(A332=lookup!$I$1,"",lookup!I302)))</f>
        <v/>
      </c>
      <c r="B333" s="41" t="str">
        <f t="shared" si="16"/>
        <v/>
      </c>
      <c r="C333" s="64" t="str">
        <f t="shared" si="17"/>
        <v/>
      </c>
      <c r="D333" s="42" t="str">
        <f>IF(A333="","",lookup!M302)</f>
        <v/>
      </c>
      <c r="E333" s="59"/>
      <c r="F333" s="42" t="str">
        <f>IF(A333="","",lookup!K302)</f>
        <v/>
      </c>
      <c r="G333" s="42" t="str">
        <f t="shared" si="19"/>
        <v/>
      </c>
      <c r="H333" s="42" t="str">
        <f t="shared" si="18"/>
        <v/>
      </c>
      <c r="I333" s="43" t="str">
        <f>IF(A333="","",IF(lookup!O302&lt;0,0,lookup!O302))</f>
        <v/>
      </c>
    </row>
    <row r="334" spans="1:9" ht="13.5" thickBot="1">
      <c r="A334" s="34" t="str">
        <f>IF(I333="","",IF(I333&lt;=0,"",IF(A333=lookup!$I$1,"",lookup!I303)))</f>
        <v/>
      </c>
      <c r="B334" s="44" t="str">
        <f t="shared" si="16"/>
        <v/>
      </c>
      <c r="C334" s="65" t="str">
        <f t="shared" si="17"/>
        <v/>
      </c>
      <c r="D334" s="37" t="str">
        <f>IF(A334="","",lookup!M303)</f>
        <v/>
      </c>
      <c r="E334" s="60"/>
      <c r="F334" s="37" t="str">
        <f>IF(A334="","",lookup!K303)</f>
        <v/>
      </c>
      <c r="G334" s="37" t="str">
        <f t="shared" si="19"/>
        <v/>
      </c>
      <c r="H334" s="37" t="str">
        <f t="shared" si="18"/>
        <v/>
      </c>
      <c r="I334" s="38" t="str">
        <f>IF(A334="","",IF(lookup!O303&lt;0,0,lookup!O303))</f>
        <v/>
      </c>
    </row>
    <row r="335" spans="1:9">
      <c r="A335" s="30" t="str">
        <f>IF(I334="","",IF(I334&lt;=0,"",IF(A334=lookup!$I$1,"",lookup!I304)))</f>
        <v/>
      </c>
      <c r="B335" s="39" t="str">
        <f t="shared" si="16"/>
        <v/>
      </c>
      <c r="C335" s="63" t="str">
        <f t="shared" si="17"/>
        <v/>
      </c>
      <c r="D335" s="32" t="str">
        <f>IF(A335="","",lookup!M304)</f>
        <v/>
      </c>
      <c r="E335" s="58"/>
      <c r="F335" s="32" t="str">
        <f>IF(A335="","",lookup!K304)</f>
        <v/>
      </c>
      <c r="G335" s="32" t="str">
        <f t="shared" si="19"/>
        <v/>
      </c>
      <c r="H335" s="32" t="str">
        <f t="shared" si="18"/>
        <v/>
      </c>
      <c r="I335" s="33" t="str">
        <f>IF(A335="","",IF(lookup!O304&lt;0,0,lookup!O304))</f>
        <v/>
      </c>
    </row>
    <row r="336" spans="1:9">
      <c r="A336" s="40" t="str">
        <f>IF(I335="","",IF(I335&lt;=0,"",IF(A335=lookup!$I$1,"",lookup!I305)))</f>
        <v/>
      </c>
      <c r="B336" s="41" t="str">
        <f t="shared" si="16"/>
        <v/>
      </c>
      <c r="C336" s="64" t="str">
        <f t="shared" si="17"/>
        <v/>
      </c>
      <c r="D336" s="42" t="str">
        <f>IF(A336="","",lookup!M305)</f>
        <v/>
      </c>
      <c r="E336" s="59"/>
      <c r="F336" s="42" t="str">
        <f>IF(A336="","",lookup!K305)</f>
        <v/>
      </c>
      <c r="G336" s="42" t="str">
        <f t="shared" si="19"/>
        <v/>
      </c>
      <c r="H336" s="42" t="str">
        <f t="shared" si="18"/>
        <v/>
      </c>
      <c r="I336" s="43" t="str">
        <f>IF(A336="","",IF(lookup!O305&lt;0,0,lookup!O305))</f>
        <v/>
      </c>
    </row>
    <row r="337" spans="1:9">
      <c r="A337" s="40" t="str">
        <f>IF(I336="","",IF(I336&lt;=0,"",IF(A336=lookup!$I$1,"",lookup!I306)))</f>
        <v/>
      </c>
      <c r="B337" s="41" t="str">
        <f t="shared" si="16"/>
        <v/>
      </c>
      <c r="C337" s="64" t="str">
        <f t="shared" si="17"/>
        <v/>
      </c>
      <c r="D337" s="42" t="str">
        <f>IF(A337="","",lookup!M306)</f>
        <v/>
      </c>
      <c r="E337" s="59"/>
      <c r="F337" s="42" t="str">
        <f>IF(A337="","",lookup!K306)</f>
        <v/>
      </c>
      <c r="G337" s="42" t="str">
        <f t="shared" si="19"/>
        <v/>
      </c>
      <c r="H337" s="42" t="str">
        <f t="shared" si="18"/>
        <v/>
      </c>
      <c r="I337" s="43" t="str">
        <f>IF(A337="","",IF(lookup!O306&lt;0,0,lookup!O306))</f>
        <v/>
      </c>
    </row>
    <row r="338" spans="1:9">
      <c r="A338" s="40" t="str">
        <f>IF(I337="","",IF(I337&lt;=0,"",IF(A337=lookup!$I$1,"",lookup!I307)))</f>
        <v/>
      </c>
      <c r="B338" s="41" t="str">
        <f t="shared" si="16"/>
        <v/>
      </c>
      <c r="C338" s="64" t="str">
        <f t="shared" si="17"/>
        <v/>
      </c>
      <c r="D338" s="42" t="str">
        <f>IF(A338="","",lookup!M307)</f>
        <v/>
      </c>
      <c r="E338" s="59"/>
      <c r="F338" s="42" t="str">
        <f>IF(A338="","",lookup!K307)</f>
        <v/>
      </c>
      <c r="G338" s="42" t="str">
        <f t="shared" si="19"/>
        <v/>
      </c>
      <c r="H338" s="42" t="str">
        <f t="shared" si="18"/>
        <v/>
      </c>
      <c r="I338" s="43" t="str">
        <f>IF(A338="","",IF(lookup!O307&lt;0,0,lookup!O307))</f>
        <v/>
      </c>
    </row>
    <row r="339" spans="1:9">
      <c r="A339" s="40" t="str">
        <f>IF(I338="","",IF(I338&lt;=0,"",IF(A338=lookup!$I$1,"",lookup!I308)))</f>
        <v/>
      </c>
      <c r="B339" s="41" t="str">
        <f t="shared" si="16"/>
        <v/>
      </c>
      <c r="C339" s="64" t="str">
        <f t="shared" si="17"/>
        <v/>
      </c>
      <c r="D339" s="42" t="str">
        <f>IF(A339="","",lookup!M308)</f>
        <v/>
      </c>
      <c r="E339" s="59"/>
      <c r="F339" s="42" t="str">
        <f>IF(A339="","",lookup!K308)</f>
        <v/>
      </c>
      <c r="G339" s="42" t="str">
        <f t="shared" si="19"/>
        <v/>
      </c>
      <c r="H339" s="42" t="str">
        <f t="shared" si="18"/>
        <v/>
      </c>
      <c r="I339" s="43" t="str">
        <f>IF(A339="","",IF(lookup!O308&lt;0,0,lookup!O308))</f>
        <v/>
      </c>
    </row>
    <row r="340" spans="1:9">
      <c r="A340" s="40" t="str">
        <f>IF(I339="","",IF(I339&lt;=0,"",IF(A339=lookup!$I$1,"",lookup!I309)))</f>
        <v/>
      </c>
      <c r="B340" s="41" t="str">
        <f t="shared" si="16"/>
        <v/>
      </c>
      <c r="C340" s="64" t="str">
        <f t="shared" si="17"/>
        <v/>
      </c>
      <c r="D340" s="42" t="str">
        <f>IF(A340="","",lookup!M309)</f>
        <v/>
      </c>
      <c r="E340" s="59"/>
      <c r="F340" s="42" t="str">
        <f>IF(A340="","",lookup!K309)</f>
        <v/>
      </c>
      <c r="G340" s="42" t="str">
        <f t="shared" si="19"/>
        <v/>
      </c>
      <c r="H340" s="42" t="str">
        <f t="shared" si="18"/>
        <v/>
      </c>
      <c r="I340" s="43" t="str">
        <f>IF(A340="","",IF(lookup!O309&lt;0,0,lookup!O309))</f>
        <v/>
      </c>
    </row>
    <row r="341" spans="1:9">
      <c r="A341" s="40" t="str">
        <f>IF(I340="","",IF(I340&lt;=0,"",IF(A340=lookup!$I$1,"",lookup!I310)))</f>
        <v/>
      </c>
      <c r="B341" s="41" t="str">
        <f t="shared" si="16"/>
        <v/>
      </c>
      <c r="C341" s="64" t="str">
        <f t="shared" si="17"/>
        <v/>
      </c>
      <c r="D341" s="42" t="str">
        <f>IF(A341="","",lookup!M310)</f>
        <v/>
      </c>
      <c r="E341" s="59"/>
      <c r="F341" s="42" t="str">
        <f>IF(A341="","",lookup!K310)</f>
        <v/>
      </c>
      <c r="G341" s="42" t="str">
        <f t="shared" si="19"/>
        <v/>
      </c>
      <c r="H341" s="42" t="str">
        <f t="shared" si="18"/>
        <v/>
      </c>
      <c r="I341" s="43" t="str">
        <f>IF(A341="","",IF(lookup!O310&lt;0,0,lookup!O310))</f>
        <v/>
      </c>
    </row>
    <row r="342" spans="1:9">
      <c r="A342" s="40" t="str">
        <f>IF(I341="","",IF(I341&lt;=0,"",IF(A341=lookup!$I$1,"",lookup!I311)))</f>
        <v/>
      </c>
      <c r="B342" s="41" t="str">
        <f t="shared" si="16"/>
        <v/>
      </c>
      <c r="C342" s="64" t="str">
        <f t="shared" si="17"/>
        <v/>
      </c>
      <c r="D342" s="42" t="str">
        <f>IF(A342="","",lookup!M311)</f>
        <v/>
      </c>
      <c r="E342" s="59"/>
      <c r="F342" s="42" t="str">
        <f>IF(A342="","",lookup!K311)</f>
        <v/>
      </c>
      <c r="G342" s="42" t="str">
        <f t="shared" si="19"/>
        <v/>
      </c>
      <c r="H342" s="42" t="str">
        <f t="shared" si="18"/>
        <v/>
      </c>
      <c r="I342" s="43" t="str">
        <f>IF(A342="","",IF(lookup!O311&lt;0,0,lookup!O311))</f>
        <v/>
      </c>
    </row>
    <row r="343" spans="1:9">
      <c r="A343" s="40" t="str">
        <f>IF(I342="","",IF(I342&lt;=0,"",IF(A342=lookup!$I$1,"",lookup!I312)))</f>
        <v/>
      </c>
      <c r="B343" s="41" t="str">
        <f t="shared" si="16"/>
        <v/>
      </c>
      <c r="C343" s="64" t="str">
        <f t="shared" si="17"/>
        <v/>
      </c>
      <c r="D343" s="42" t="str">
        <f>IF(A343="","",lookup!M312)</f>
        <v/>
      </c>
      <c r="E343" s="59"/>
      <c r="F343" s="42" t="str">
        <f>IF(A343="","",lookup!K312)</f>
        <v/>
      </c>
      <c r="G343" s="42" t="str">
        <f t="shared" si="19"/>
        <v/>
      </c>
      <c r="H343" s="42" t="str">
        <f t="shared" si="18"/>
        <v/>
      </c>
      <c r="I343" s="43" t="str">
        <f>IF(A343="","",IF(lookup!O312&lt;0,0,lookup!O312))</f>
        <v/>
      </c>
    </row>
    <row r="344" spans="1:9">
      <c r="A344" s="40" t="str">
        <f>IF(I343="","",IF(I343&lt;=0,"",IF(A343=lookup!$I$1,"",lookup!I313)))</f>
        <v/>
      </c>
      <c r="B344" s="41" t="str">
        <f t="shared" si="16"/>
        <v/>
      </c>
      <c r="C344" s="64" t="str">
        <f t="shared" si="17"/>
        <v/>
      </c>
      <c r="D344" s="42" t="str">
        <f>IF(A344="","",lookup!M313)</f>
        <v/>
      </c>
      <c r="E344" s="59"/>
      <c r="F344" s="42" t="str">
        <f>IF(A344="","",lookup!K313)</f>
        <v/>
      </c>
      <c r="G344" s="42" t="str">
        <f t="shared" si="19"/>
        <v/>
      </c>
      <c r="H344" s="42" t="str">
        <f t="shared" si="18"/>
        <v/>
      </c>
      <c r="I344" s="43" t="str">
        <f>IF(A344="","",IF(lookup!O313&lt;0,0,lookup!O313))</f>
        <v/>
      </c>
    </row>
    <row r="345" spans="1:9">
      <c r="A345" s="40" t="str">
        <f>IF(I344="","",IF(I344&lt;=0,"",IF(A344=lookup!$I$1,"",lookup!I314)))</f>
        <v/>
      </c>
      <c r="B345" s="41" t="str">
        <f t="shared" si="16"/>
        <v/>
      </c>
      <c r="C345" s="64" t="str">
        <f t="shared" si="17"/>
        <v/>
      </c>
      <c r="D345" s="42" t="str">
        <f>IF(A345="","",lookup!M314)</f>
        <v/>
      </c>
      <c r="E345" s="59"/>
      <c r="F345" s="42" t="str">
        <f>IF(A345="","",lookup!K314)</f>
        <v/>
      </c>
      <c r="G345" s="42" t="str">
        <f t="shared" si="19"/>
        <v/>
      </c>
      <c r="H345" s="42" t="str">
        <f t="shared" si="18"/>
        <v/>
      </c>
      <c r="I345" s="43" t="str">
        <f>IF(A345="","",IF(lookup!O314&lt;0,0,lookup!O314))</f>
        <v/>
      </c>
    </row>
    <row r="346" spans="1:9" ht="13.5" thickBot="1">
      <c r="A346" s="34" t="str">
        <f>IF(I345="","",IF(I345&lt;=0,"",IF(A345=lookup!$I$1,"",lookup!I315)))</f>
        <v/>
      </c>
      <c r="B346" s="44" t="str">
        <f t="shared" si="16"/>
        <v/>
      </c>
      <c r="C346" s="65" t="str">
        <f t="shared" si="17"/>
        <v/>
      </c>
      <c r="D346" s="37" t="str">
        <f>IF(A346="","",lookup!M315)</f>
        <v/>
      </c>
      <c r="E346" s="60"/>
      <c r="F346" s="37" t="str">
        <f>IF(A346="","",lookup!K315)</f>
        <v/>
      </c>
      <c r="G346" s="37" t="str">
        <f t="shared" si="19"/>
        <v/>
      </c>
      <c r="H346" s="37" t="str">
        <f t="shared" si="18"/>
        <v/>
      </c>
      <c r="I346" s="38" t="str">
        <f>IF(A346="","",IF(lookup!O315&lt;0,0,lookup!O315))</f>
        <v/>
      </c>
    </row>
    <row r="347" spans="1:9">
      <c r="A347" s="30" t="str">
        <f>IF(I346="","",IF(I346&lt;=0,"",IF(A346=lookup!$I$1,"",lookup!I316)))</f>
        <v/>
      </c>
      <c r="B347" s="39" t="str">
        <f t="shared" si="16"/>
        <v/>
      </c>
      <c r="C347" s="63" t="str">
        <f t="shared" si="17"/>
        <v/>
      </c>
      <c r="D347" s="32" t="str">
        <f>IF(A347="","",lookup!M316)</f>
        <v/>
      </c>
      <c r="E347" s="58"/>
      <c r="F347" s="32" t="str">
        <f>IF(A347="","",lookup!K316)</f>
        <v/>
      </c>
      <c r="G347" s="32" t="str">
        <f t="shared" si="19"/>
        <v/>
      </c>
      <c r="H347" s="32" t="str">
        <f t="shared" si="18"/>
        <v/>
      </c>
      <c r="I347" s="33" t="str">
        <f>IF(A347="","",IF(lookup!O316&lt;0,0,lookup!O316))</f>
        <v/>
      </c>
    </row>
    <row r="348" spans="1:9">
      <c r="A348" s="40" t="str">
        <f>IF(I347="","",IF(I347&lt;=0,"",IF(A347=lookup!$I$1,"",lookup!I317)))</f>
        <v/>
      </c>
      <c r="B348" s="41" t="str">
        <f t="shared" si="16"/>
        <v/>
      </c>
      <c r="C348" s="64" t="str">
        <f t="shared" si="17"/>
        <v/>
      </c>
      <c r="D348" s="42" t="str">
        <f>IF(A348="","",lookup!M317)</f>
        <v/>
      </c>
      <c r="E348" s="59"/>
      <c r="F348" s="42" t="str">
        <f>IF(A348="","",lookup!K317)</f>
        <v/>
      </c>
      <c r="G348" s="42" t="str">
        <f t="shared" si="19"/>
        <v/>
      </c>
      <c r="H348" s="42" t="str">
        <f t="shared" si="18"/>
        <v/>
      </c>
      <c r="I348" s="43" t="str">
        <f>IF(A348="","",IF(lookup!O317&lt;0,0,lookup!O317))</f>
        <v/>
      </c>
    </row>
    <row r="349" spans="1:9">
      <c r="A349" s="40" t="str">
        <f>IF(I348="","",IF(I348&lt;=0,"",IF(A348=lookup!$I$1,"",lookup!I318)))</f>
        <v/>
      </c>
      <c r="B349" s="41" t="str">
        <f t="shared" si="16"/>
        <v/>
      </c>
      <c r="C349" s="64" t="str">
        <f t="shared" si="17"/>
        <v/>
      </c>
      <c r="D349" s="42" t="str">
        <f>IF(A349="","",lookup!M318)</f>
        <v/>
      </c>
      <c r="E349" s="59"/>
      <c r="F349" s="42" t="str">
        <f>IF(A349="","",lookup!K318)</f>
        <v/>
      </c>
      <c r="G349" s="42" t="str">
        <f t="shared" si="19"/>
        <v/>
      </c>
      <c r="H349" s="42" t="str">
        <f t="shared" si="18"/>
        <v/>
      </c>
      <c r="I349" s="43" t="str">
        <f>IF(A349="","",IF(lookup!O318&lt;0,0,lookup!O318))</f>
        <v/>
      </c>
    </row>
    <row r="350" spans="1:9">
      <c r="A350" s="40" t="str">
        <f>IF(I349="","",IF(I349&lt;=0,"",IF(A349=lookup!$I$1,"",lookup!I319)))</f>
        <v/>
      </c>
      <c r="B350" s="41" t="str">
        <f t="shared" si="16"/>
        <v/>
      </c>
      <c r="C350" s="64" t="str">
        <f t="shared" si="17"/>
        <v/>
      </c>
      <c r="D350" s="42" t="str">
        <f>IF(A350="","",lookup!M319)</f>
        <v/>
      </c>
      <c r="E350" s="59"/>
      <c r="F350" s="42" t="str">
        <f>IF(A350="","",lookup!K319)</f>
        <v/>
      </c>
      <c r="G350" s="42" t="str">
        <f t="shared" si="19"/>
        <v/>
      </c>
      <c r="H350" s="42" t="str">
        <f t="shared" si="18"/>
        <v/>
      </c>
      <c r="I350" s="43" t="str">
        <f>IF(A350="","",IF(lookup!O319&lt;0,0,lookup!O319))</f>
        <v/>
      </c>
    </row>
    <row r="351" spans="1:9">
      <c r="A351" s="40" t="str">
        <f>IF(I350="","",IF(I350&lt;=0,"",IF(A350=lookup!$I$1,"",lookup!I320)))</f>
        <v/>
      </c>
      <c r="B351" s="41" t="str">
        <f t="shared" si="16"/>
        <v/>
      </c>
      <c r="C351" s="64" t="str">
        <f t="shared" si="17"/>
        <v/>
      </c>
      <c r="D351" s="42" t="str">
        <f>IF(A351="","",lookup!M320)</f>
        <v/>
      </c>
      <c r="E351" s="59"/>
      <c r="F351" s="42" t="str">
        <f>IF(A351="","",lookup!K320)</f>
        <v/>
      </c>
      <c r="G351" s="42" t="str">
        <f t="shared" si="19"/>
        <v/>
      </c>
      <c r="H351" s="42" t="str">
        <f t="shared" si="18"/>
        <v/>
      </c>
      <c r="I351" s="43" t="str">
        <f>IF(A351="","",IF(lookup!O320&lt;0,0,lookup!O320))</f>
        <v/>
      </c>
    </row>
    <row r="352" spans="1:9">
      <c r="A352" s="40" t="str">
        <f>IF(I351="","",IF(I351&lt;=0,"",IF(A351=lookup!$I$1,"",lookup!I321)))</f>
        <v/>
      </c>
      <c r="B352" s="41" t="str">
        <f t="shared" si="16"/>
        <v/>
      </c>
      <c r="C352" s="64" t="str">
        <f t="shared" si="17"/>
        <v/>
      </c>
      <c r="D352" s="42" t="str">
        <f>IF(A352="","",lookup!M321)</f>
        <v/>
      </c>
      <c r="E352" s="59"/>
      <c r="F352" s="42" t="str">
        <f>IF(A352="","",lookup!K321)</f>
        <v/>
      </c>
      <c r="G352" s="42" t="str">
        <f t="shared" si="19"/>
        <v/>
      </c>
      <c r="H352" s="42" t="str">
        <f t="shared" si="18"/>
        <v/>
      </c>
      <c r="I352" s="43" t="str">
        <f>IF(A352="","",IF(lookup!O321&lt;0,0,lookup!O321))</f>
        <v/>
      </c>
    </row>
    <row r="353" spans="1:9">
      <c r="A353" s="40" t="str">
        <f>IF(I352="","",IF(I352&lt;=0,"",IF(A352=lookup!$I$1,"",lookup!I322)))</f>
        <v/>
      </c>
      <c r="B353" s="41" t="str">
        <f t="shared" si="16"/>
        <v/>
      </c>
      <c r="C353" s="64" t="str">
        <f t="shared" si="17"/>
        <v/>
      </c>
      <c r="D353" s="42" t="str">
        <f>IF(A353="","",lookup!M322)</f>
        <v/>
      </c>
      <c r="E353" s="59"/>
      <c r="F353" s="42" t="str">
        <f>IF(A353="","",lookup!K322)</f>
        <v/>
      </c>
      <c r="G353" s="42" t="str">
        <f t="shared" si="19"/>
        <v/>
      </c>
      <c r="H353" s="42" t="str">
        <f t="shared" si="18"/>
        <v/>
      </c>
      <c r="I353" s="43" t="str">
        <f>IF(A353="","",IF(lookup!O322&lt;0,0,lookup!O322))</f>
        <v/>
      </c>
    </row>
    <row r="354" spans="1:9">
      <c r="A354" s="40" t="str">
        <f>IF(I353="","",IF(I353&lt;=0,"",IF(A353=lookup!$I$1,"",lookup!I323)))</f>
        <v/>
      </c>
      <c r="B354" s="41" t="str">
        <f t="shared" si="16"/>
        <v/>
      </c>
      <c r="C354" s="64" t="str">
        <f t="shared" si="17"/>
        <v/>
      </c>
      <c r="D354" s="42" t="str">
        <f>IF(A354="","",lookup!M323)</f>
        <v/>
      </c>
      <c r="E354" s="59"/>
      <c r="F354" s="42" t="str">
        <f>IF(A354="","",lookup!K323)</f>
        <v/>
      </c>
      <c r="G354" s="42" t="str">
        <f t="shared" si="19"/>
        <v/>
      </c>
      <c r="H354" s="42" t="str">
        <f t="shared" si="18"/>
        <v/>
      </c>
      <c r="I354" s="43" t="str">
        <f>IF(A354="","",IF(lookup!O323&lt;0,0,lookup!O323))</f>
        <v/>
      </c>
    </row>
    <row r="355" spans="1:9">
      <c r="A355" s="40" t="str">
        <f>IF(I354="","",IF(I354&lt;=0,"",IF(A354=lookup!$I$1,"",lookup!I324)))</f>
        <v/>
      </c>
      <c r="B355" s="41" t="str">
        <f t="shared" ref="B355:B418" si="20">IF(A355="","",DATE(YEAR($C$6),MONTH($C$6)+(A355-1),DAY($C$6)))</f>
        <v/>
      </c>
      <c r="C355" s="64" t="str">
        <f t="shared" ref="C355:C418" si="21">IF(A355="","",IF(A355&lt;=$C$9*12,IF(C354&lt;&gt;$C$3,C354,$C$3),MIN($C$12,IF(MOD((A355-$C$9*12)-1,$C$10)=0,C354+$C$11,C354))))</f>
        <v/>
      </c>
      <c r="D355" s="42" t="str">
        <f>IF(A355="","",lookup!M324)</f>
        <v/>
      </c>
      <c r="E355" s="59"/>
      <c r="F355" s="42" t="str">
        <f>IF(A355="","",lookup!K324)</f>
        <v/>
      </c>
      <c r="G355" s="42" t="str">
        <f t="shared" si="19"/>
        <v/>
      </c>
      <c r="H355" s="42" t="str">
        <f t="shared" ref="H355:H418" si="22">IF(A355="","",IF(ISBLANK(E355),D355-F355,E355-F355))</f>
        <v/>
      </c>
      <c r="I355" s="43" t="str">
        <f>IF(A355="","",IF(lookup!O324&lt;0,0,lookup!O324))</f>
        <v/>
      </c>
    </row>
    <row r="356" spans="1:9">
      <c r="A356" s="40" t="str">
        <f>IF(I355="","",IF(I355&lt;=0,"",IF(A355=lookup!$I$1,"",lookup!I325)))</f>
        <v/>
      </c>
      <c r="B356" s="41" t="str">
        <f t="shared" si="20"/>
        <v/>
      </c>
      <c r="C356" s="64" t="str">
        <f t="shared" si="21"/>
        <v/>
      </c>
      <c r="D356" s="42" t="str">
        <f>IF(A356="","",lookup!M325)</f>
        <v/>
      </c>
      <c r="E356" s="59"/>
      <c r="F356" s="42" t="str">
        <f>IF(A356="","",lookup!K325)</f>
        <v/>
      </c>
      <c r="G356" s="42" t="str">
        <f t="shared" ref="G356:G419" si="23">IF(A356="","",G355+F356)</f>
        <v/>
      </c>
      <c r="H356" s="42" t="str">
        <f t="shared" si="22"/>
        <v/>
      </c>
      <c r="I356" s="43" t="str">
        <f>IF(A356="","",IF(lookup!O325&lt;0,0,lookup!O325))</f>
        <v/>
      </c>
    </row>
    <row r="357" spans="1:9">
      <c r="A357" s="40" t="str">
        <f>IF(I356="","",IF(I356&lt;=0,"",IF(A356=lookup!$I$1,"",lookup!I326)))</f>
        <v/>
      </c>
      <c r="B357" s="41" t="str">
        <f t="shared" si="20"/>
        <v/>
      </c>
      <c r="C357" s="64" t="str">
        <f t="shared" si="21"/>
        <v/>
      </c>
      <c r="D357" s="42" t="str">
        <f>IF(A357="","",lookup!M326)</f>
        <v/>
      </c>
      <c r="E357" s="59"/>
      <c r="F357" s="42" t="str">
        <f>IF(A357="","",lookup!K326)</f>
        <v/>
      </c>
      <c r="G357" s="42" t="str">
        <f t="shared" si="23"/>
        <v/>
      </c>
      <c r="H357" s="42" t="str">
        <f t="shared" si="22"/>
        <v/>
      </c>
      <c r="I357" s="43" t="str">
        <f>IF(A357="","",IF(lookup!O326&lt;0,0,lookup!O326))</f>
        <v/>
      </c>
    </row>
    <row r="358" spans="1:9" ht="13.5" thickBot="1">
      <c r="A358" s="34" t="str">
        <f>IF(I357="","",IF(I357&lt;=0,"",IF(A357=lookup!$I$1,"",lookup!I327)))</f>
        <v/>
      </c>
      <c r="B358" s="44" t="str">
        <f t="shared" si="20"/>
        <v/>
      </c>
      <c r="C358" s="65" t="str">
        <f t="shared" si="21"/>
        <v/>
      </c>
      <c r="D358" s="37" t="str">
        <f>IF(A358="","",lookup!M327)</f>
        <v/>
      </c>
      <c r="E358" s="60"/>
      <c r="F358" s="37" t="str">
        <f>IF(A358="","",lookup!K327)</f>
        <v/>
      </c>
      <c r="G358" s="37" t="str">
        <f t="shared" si="23"/>
        <v/>
      </c>
      <c r="H358" s="37" t="str">
        <f t="shared" si="22"/>
        <v/>
      </c>
      <c r="I358" s="38" t="str">
        <f>IF(A358="","",IF(lookup!O327&lt;0,0,lookup!O327))</f>
        <v/>
      </c>
    </row>
    <row r="359" spans="1:9">
      <c r="A359" s="30" t="str">
        <f>IF(I358="","",IF(I358&lt;=0,"",IF(A358=lookup!$I$1,"",lookup!I328)))</f>
        <v/>
      </c>
      <c r="B359" s="39" t="str">
        <f t="shared" si="20"/>
        <v/>
      </c>
      <c r="C359" s="63" t="str">
        <f t="shared" si="21"/>
        <v/>
      </c>
      <c r="D359" s="32" t="str">
        <f>IF(A359="","",lookup!M328)</f>
        <v/>
      </c>
      <c r="E359" s="58"/>
      <c r="F359" s="32" t="str">
        <f>IF(A359="","",lookup!K328)</f>
        <v/>
      </c>
      <c r="G359" s="32" t="str">
        <f t="shared" si="23"/>
        <v/>
      </c>
      <c r="H359" s="32" t="str">
        <f t="shared" si="22"/>
        <v/>
      </c>
      <c r="I359" s="33" t="str">
        <f>IF(A359="","",IF(lookup!O328&lt;0,0,lookup!O328))</f>
        <v/>
      </c>
    </row>
    <row r="360" spans="1:9">
      <c r="A360" s="40" t="str">
        <f>IF(I359="","",IF(I359&lt;=0,"",IF(A359=lookup!$I$1,"",lookup!I329)))</f>
        <v/>
      </c>
      <c r="B360" s="41" t="str">
        <f t="shared" si="20"/>
        <v/>
      </c>
      <c r="C360" s="64" t="str">
        <f t="shared" si="21"/>
        <v/>
      </c>
      <c r="D360" s="42" t="str">
        <f>IF(A360="","",lookup!M329)</f>
        <v/>
      </c>
      <c r="E360" s="59"/>
      <c r="F360" s="42" t="str">
        <f>IF(A360="","",lookup!K329)</f>
        <v/>
      </c>
      <c r="G360" s="42" t="str">
        <f t="shared" si="23"/>
        <v/>
      </c>
      <c r="H360" s="42" t="str">
        <f t="shared" si="22"/>
        <v/>
      </c>
      <c r="I360" s="43" t="str">
        <f>IF(A360="","",IF(lookup!O329&lt;0,0,lookup!O329))</f>
        <v/>
      </c>
    </row>
    <row r="361" spans="1:9">
      <c r="A361" s="40" t="str">
        <f>IF(I360="","",IF(I360&lt;=0,"",IF(A360=lookup!$I$1,"",lookup!I330)))</f>
        <v/>
      </c>
      <c r="B361" s="41" t="str">
        <f t="shared" si="20"/>
        <v/>
      </c>
      <c r="C361" s="64" t="str">
        <f t="shared" si="21"/>
        <v/>
      </c>
      <c r="D361" s="42" t="str">
        <f>IF(A361="","",lookup!M330)</f>
        <v/>
      </c>
      <c r="E361" s="59"/>
      <c r="F361" s="42" t="str">
        <f>IF(A361="","",lookup!K330)</f>
        <v/>
      </c>
      <c r="G361" s="42" t="str">
        <f t="shared" si="23"/>
        <v/>
      </c>
      <c r="H361" s="42" t="str">
        <f t="shared" si="22"/>
        <v/>
      </c>
      <c r="I361" s="43" t="str">
        <f>IF(A361="","",IF(lookup!O330&lt;0,0,lookup!O330))</f>
        <v/>
      </c>
    </row>
    <row r="362" spans="1:9">
      <c r="A362" s="40" t="str">
        <f>IF(I361="","",IF(I361&lt;=0,"",IF(A361=lookup!$I$1,"",lookup!I331)))</f>
        <v/>
      </c>
      <c r="B362" s="41" t="str">
        <f t="shared" si="20"/>
        <v/>
      </c>
      <c r="C362" s="64" t="str">
        <f t="shared" si="21"/>
        <v/>
      </c>
      <c r="D362" s="42" t="str">
        <f>IF(A362="","",lookup!M331)</f>
        <v/>
      </c>
      <c r="E362" s="59"/>
      <c r="F362" s="42" t="str">
        <f>IF(A362="","",lookup!K331)</f>
        <v/>
      </c>
      <c r="G362" s="42" t="str">
        <f t="shared" si="23"/>
        <v/>
      </c>
      <c r="H362" s="42" t="str">
        <f t="shared" si="22"/>
        <v/>
      </c>
      <c r="I362" s="43" t="str">
        <f>IF(A362="","",IF(lookup!O331&lt;0,0,lookup!O331))</f>
        <v/>
      </c>
    </row>
    <row r="363" spans="1:9">
      <c r="A363" s="40" t="str">
        <f>IF(I362="","",IF(I362&lt;=0,"",IF(A362=lookup!$I$1,"",lookup!I332)))</f>
        <v/>
      </c>
      <c r="B363" s="41" t="str">
        <f t="shared" si="20"/>
        <v/>
      </c>
      <c r="C363" s="64" t="str">
        <f t="shared" si="21"/>
        <v/>
      </c>
      <c r="D363" s="42" t="str">
        <f>IF(A363="","",lookup!M332)</f>
        <v/>
      </c>
      <c r="E363" s="59"/>
      <c r="F363" s="42" t="str">
        <f>IF(A363="","",lookup!K332)</f>
        <v/>
      </c>
      <c r="G363" s="42" t="str">
        <f t="shared" si="23"/>
        <v/>
      </c>
      <c r="H363" s="42" t="str">
        <f t="shared" si="22"/>
        <v/>
      </c>
      <c r="I363" s="43" t="str">
        <f>IF(A363="","",IF(lookup!O332&lt;0,0,lookup!O332))</f>
        <v/>
      </c>
    </row>
    <row r="364" spans="1:9">
      <c r="A364" s="40" t="str">
        <f>IF(I363="","",IF(I363&lt;=0,"",IF(A363=lookup!$I$1,"",lookup!I333)))</f>
        <v/>
      </c>
      <c r="B364" s="41" t="str">
        <f t="shared" si="20"/>
        <v/>
      </c>
      <c r="C364" s="64" t="str">
        <f t="shared" si="21"/>
        <v/>
      </c>
      <c r="D364" s="42" t="str">
        <f>IF(A364="","",lookup!M333)</f>
        <v/>
      </c>
      <c r="E364" s="59"/>
      <c r="F364" s="42" t="str">
        <f>IF(A364="","",lookup!K333)</f>
        <v/>
      </c>
      <c r="G364" s="42" t="str">
        <f t="shared" si="23"/>
        <v/>
      </c>
      <c r="H364" s="42" t="str">
        <f t="shared" si="22"/>
        <v/>
      </c>
      <c r="I364" s="43" t="str">
        <f>IF(A364="","",IF(lookup!O333&lt;0,0,lookup!O333))</f>
        <v/>
      </c>
    </row>
    <row r="365" spans="1:9">
      <c r="A365" s="40" t="str">
        <f>IF(I364="","",IF(I364&lt;=0,"",IF(A364=lookup!$I$1,"",lookup!I334)))</f>
        <v/>
      </c>
      <c r="B365" s="41" t="str">
        <f t="shared" si="20"/>
        <v/>
      </c>
      <c r="C365" s="64" t="str">
        <f t="shared" si="21"/>
        <v/>
      </c>
      <c r="D365" s="42" t="str">
        <f>IF(A365="","",lookup!M334)</f>
        <v/>
      </c>
      <c r="E365" s="59"/>
      <c r="F365" s="42" t="str">
        <f>IF(A365="","",lookup!K334)</f>
        <v/>
      </c>
      <c r="G365" s="42" t="str">
        <f t="shared" si="23"/>
        <v/>
      </c>
      <c r="H365" s="42" t="str">
        <f t="shared" si="22"/>
        <v/>
      </c>
      <c r="I365" s="43" t="str">
        <f>IF(A365="","",IF(lookup!O334&lt;0,0,lookup!O334))</f>
        <v/>
      </c>
    </row>
    <row r="366" spans="1:9">
      <c r="A366" s="40" t="str">
        <f>IF(I365="","",IF(I365&lt;=0,"",IF(A365=lookup!$I$1,"",lookup!I335)))</f>
        <v/>
      </c>
      <c r="B366" s="41" t="str">
        <f t="shared" si="20"/>
        <v/>
      </c>
      <c r="C366" s="64" t="str">
        <f t="shared" si="21"/>
        <v/>
      </c>
      <c r="D366" s="42" t="str">
        <f>IF(A366="","",lookup!M335)</f>
        <v/>
      </c>
      <c r="E366" s="59"/>
      <c r="F366" s="42" t="str">
        <f>IF(A366="","",lookup!K335)</f>
        <v/>
      </c>
      <c r="G366" s="42" t="str">
        <f t="shared" si="23"/>
        <v/>
      </c>
      <c r="H366" s="42" t="str">
        <f t="shared" si="22"/>
        <v/>
      </c>
      <c r="I366" s="43" t="str">
        <f>IF(A366="","",IF(lookup!O335&lt;0,0,lookup!O335))</f>
        <v/>
      </c>
    </row>
    <row r="367" spans="1:9">
      <c r="A367" s="40" t="str">
        <f>IF(I366="","",IF(I366&lt;=0,"",IF(A366=lookup!$I$1,"",lookup!I336)))</f>
        <v/>
      </c>
      <c r="B367" s="41" t="str">
        <f t="shared" si="20"/>
        <v/>
      </c>
      <c r="C367" s="64" t="str">
        <f t="shared" si="21"/>
        <v/>
      </c>
      <c r="D367" s="42" t="str">
        <f>IF(A367="","",lookup!M336)</f>
        <v/>
      </c>
      <c r="E367" s="59"/>
      <c r="F367" s="42" t="str">
        <f>IF(A367="","",lookup!K336)</f>
        <v/>
      </c>
      <c r="G367" s="42" t="str">
        <f t="shared" si="23"/>
        <v/>
      </c>
      <c r="H367" s="42" t="str">
        <f t="shared" si="22"/>
        <v/>
      </c>
      <c r="I367" s="43" t="str">
        <f>IF(A367="","",IF(lookup!O336&lt;0,0,lookup!O336))</f>
        <v/>
      </c>
    </row>
    <row r="368" spans="1:9">
      <c r="A368" s="40" t="str">
        <f>IF(I367="","",IF(I367&lt;=0,"",IF(A367=lookup!$I$1,"",lookup!I337)))</f>
        <v/>
      </c>
      <c r="B368" s="41" t="str">
        <f t="shared" si="20"/>
        <v/>
      </c>
      <c r="C368" s="64" t="str">
        <f t="shared" si="21"/>
        <v/>
      </c>
      <c r="D368" s="42" t="str">
        <f>IF(A368="","",lookup!M337)</f>
        <v/>
      </c>
      <c r="E368" s="59"/>
      <c r="F368" s="42" t="str">
        <f>IF(A368="","",lookup!K337)</f>
        <v/>
      </c>
      <c r="G368" s="42" t="str">
        <f t="shared" si="23"/>
        <v/>
      </c>
      <c r="H368" s="42" t="str">
        <f t="shared" si="22"/>
        <v/>
      </c>
      <c r="I368" s="43" t="str">
        <f>IF(A368="","",IF(lookup!O337&lt;0,0,lookup!O337))</f>
        <v/>
      </c>
    </row>
    <row r="369" spans="1:9">
      <c r="A369" s="40" t="str">
        <f>IF(I368="","",IF(I368&lt;=0,"",IF(A368=lookup!$I$1,"",lookup!I338)))</f>
        <v/>
      </c>
      <c r="B369" s="41" t="str">
        <f t="shared" si="20"/>
        <v/>
      </c>
      <c r="C369" s="64" t="str">
        <f t="shared" si="21"/>
        <v/>
      </c>
      <c r="D369" s="42" t="str">
        <f>IF(A369="","",lookup!M338)</f>
        <v/>
      </c>
      <c r="E369" s="59"/>
      <c r="F369" s="42" t="str">
        <f>IF(A369="","",lookup!K338)</f>
        <v/>
      </c>
      <c r="G369" s="42" t="str">
        <f t="shared" si="23"/>
        <v/>
      </c>
      <c r="H369" s="42" t="str">
        <f t="shared" si="22"/>
        <v/>
      </c>
      <c r="I369" s="43" t="str">
        <f>IF(A369="","",IF(lookup!O338&lt;0,0,lookup!O338))</f>
        <v/>
      </c>
    </row>
    <row r="370" spans="1:9" ht="13.5" thickBot="1">
      <c r="A370" s="34" t="str">
        <f>IF(I369="","",IF(I369&lt;=0,"",IF(A369=lookup!$I$1,"",lookup!I339)))</f>
        <v/>
      </c>
      <c r="B370" s="44" t="str">
        <f t="shared" si="20"/>
        <v/>
      </c>
      <c r="C370" s="65" t="str">
        <f t="shared" si="21"/>
        <v/>
      </c>
      <c r="D370" s="37" t="str">
        <f>IF(A370="","",lookup!M339)</f>
        <v/>
      </c>
      <c r="E370" s="60"/>
      <c r="F370" s="37" t="str">
        <f>IF(A370="","",lookup!K339)</f>
        <v/>
      </c>
      <c r="G370" s="37" t="str">
        <f t="shared" si="23"/>
        <v/>
      </c>
      <c r="H370" s="37" t="str">
        <f t="shared" si="22"/>
        <v/>
      </c>
      <c r="I370" s="38" t="str">
        <f>IF(A370="","",IF(lookup!O339&lt;0,0,lookup!O339))</f>
        <v/>
      </c>
    </row>
    <row r="371" spans="1:9">
      <c r="A371" s="30" t="str">
        <f>IF(I370="","",IF(I370&lt;=0,"",IF(A370=lookup!$I$1,"",lookup!I340)))</f>
        <v/>
      </c>
      <c r="B371" s="39" t="str">
        <f t="shared" si="20"/>
        <v/>
      </c>
      <c r="C371" s="63" t="str">
        <f t="shared" si="21"/>
        <v/>
      </c>
      <c r="D371" s="32" t="str">
        <f>IF(A371="","",lookup!M340)</f>
        <v/>
      </c>
      <c r="E371" s="58"/>
      <c r="F371" s="32" t="str">
        <f>IF(A371="","",lookup!K340)</f>
        <v/>
      </c>
      <c r="G371" s="32" t="str">
        <f t="shared" si="23"/>
        <v/>
      </c>
      <c r="H371" s="32" t="str">
        <f t="shared" si="22"/>
        <v/>
      </c>
      <c r="I371" s="33" t="str">
        <f>IF(A371="","",IF(lookup!O340&lt;0,0,lookup!O340))</f>
        <v/>
      </c>
    </row>
    <row r="372" spans="1:9">
      <c r="A372" s="40" t="str">
        <f>IF(I371="","",IF(I371&lt;=0,"",IF(A371=lookup!$I$1,"",lookup!I341)))</f>
        <v/>
      </c>
      <c r="B372" s="41" t="str">
        <f t="shared" si="20"/>
        <v/>
      </c>
      <c r="C372" s="64" t="str">
        <f t="shared" si="21"/>
        <v/>
      </c>
      <c r="D372" s="42" t="str">
        <f>IF(A372="","",lookup!M341)</f>
        <v/>
      </c>
      <c r="E372" s="59"/>
      <c r="F372" s="42" t="str">
        <f>IF(A372="","",lookup!K341)</f>
        <v/>
      </c>
      <c r="G372" s="42" t="str">
        <f t="shared" si="23"/>
        <v/>
      </c>
      <c r="H372" s="42" t="str">
        <f t="shared" si="22"/>
        <v/>
      </c>
      <c r="I372" s="43" t="str">
        <f>IF(A372="","",IF(lookup!O341&lt;0,0,lookup!O341))</f>
        <v/>
      </c>
    </row>
    <row r="373" spans="1:9">
      <c r="A373" s="40" t="str">
        <f>IF(I372="","",IF(I372&lt;=0,"",IF(A372=lookup!$I$1,"",lookup!I342)))</f>
        <v/>
      </c>
      <c r="B373" s="41" t="str">
        <f t="shared" si="20"/>
        <v/>
      </c>
      <c r="C373" s="64" t="str">
        <f t="shared" si="21"/>
        <v/>
      </c>
      <c r="D373" s="42" t="str">
        <f>IF(A373="","",lookup!M342)</f>
        <v/>
      </c>
      <c r="E373" s="59"/>
      <c r="F373" s="42" t="str">
        <f>IF(A373="","",lookup!K342)</f>
        <v/>
      </c>
      <c r="G373" s="42" t="str">
        <f t="shared" si="23"/>
        <v/>
      </c>
      <c r="H373" s="42" t="str">
        <f t="shared" si="22"/>
        <v/>
      </c>
      <c r="I373" s="43" t="str">
        <f>IF(A373="","",IF(lookup!O342&lt;0,0,lookup!O342))</f>
        <v/>
      </c>
    </row>
    <row r="374" spans="1:9">
      <c r="A374" s="40" t="str">
        <f>IF(I373="","",IF(I373&lt;=0,"",IF(A373=lookup!$I$1,"",lookup!I343)))</f>
        <v/>
      </c>
      <c r="B374" s="41" t="str">
        <f t="shared" si="20"/>
        <v/>
      </c>
      <c r="C374" s="64" t="str">
        <f t="shared" si="21"/>
        <v/>
      </c>
      <c r="D374" s="42" t="str">
        <f>IF(A374="","",lookup!M343)</f>
        <v/>
      </c>
      <c r="E374" s="59"/>
      <c r="F374" s="42" t="str">
        <f>IF(A374="","",lookup!K343)</f>
        <v/>
      </c>
      <c r="G374" s="42" t="str">
        <f t="shared" si="23"/>
        <v/>
      </c>
      <c r="H374" s="42" t="str">
        <f t="shared" si="22"/>
        <v/>
      </c>
      <c r="I374" s="43" t="str">
        <f>IF(A374="","",IF(lookup!O343&lt;0,0,lookup!O343))</f>
        <v/>
      </c>
    </row>
    <row r="375" spans="1:9">
      <c r="A375" s="40" t="str">
        <f>IF(I374="","",IF(I374&lt;=0,"",IF(A374=lookup!$I$1,"",lookup!I344)))</f>
        <v/>
      </c>
      <c r="B375" s="41" t="str">
        <f t="shared" si="20"/>
        <v/>
      </c>
      <c r="C375" s="64" t="str">
        <f t="shared" si="21"/>
        <v/>
      </c>
      <c r="D375" s="42" t="str">
        <f>IF(A375="","",lookup!M344)</f>
        <v/>
      </c>
      <c r="E375" s="59"/>
      <c r="F375" s="42" t="str">
        <f>IF(A375="","",lookup!K344)</f>
        <v/>
      </c>
      <c r="G375" s="42" t="str">
        <f t="shared" si="23"/>
        <v/>
      </c>
      <c r="H375" s="42" t="str">
        <f t="shared" si="22"/>
        <v/>
      </c>
      <c r="I375" s="43" t="str">
        <f>IF(A375="","",IF(lookup!O344&lt;0,0,lookup!O344))</f>
        <v/>
      </c>
    </row>
    <row r="376" spans="1:9">
      <c r="A376" s="40" t="str">
        <f>IF(I375="","",IF(I375&lt;=0,"",IF(A375=lookup!$I$1,"",lookup!I345)))</f>
        <v/>
      </c>
      <c r="B376" s="41" t="str">
        <f t="shared" si="20"/>
        <v/>
      </c>
      <c r="C376" s="64" t="str">
        <f t="shared" si="21"/>
        <v/>
      </c>
      <c r="D376" s="42" t="str">
        <f>IF(A376="","",lookup!M345)</f>
        <v/>
      </c>
      <c r="E376" s="59"/>
      <c r="F376" s="42" t="str">
        <f>IF(A376="","",lookup!K345)</f>
        <v/>
      </c>
      <c r="G376" s="42" t="str">
        <f t="shared" si="23"/>
        <v/>
      </c>
      <c r="H376" s="42" t="str">
        <f t="shared" si="22"/>
        <v/>
      </c>
      <c r="I376" s="43" t="str">
        <f>IF(A376="","",IF(lookup!O345&lt;0,0,lookup!O345))</f>
        <v/>
      </c>
    </row>
    <row r="377" spans="1:9">
      <c r="A377" s="40" t="str">
        <f>IF(I376="","",IF(I376&lt;=0,"",IF(A376=lookup!$I$1,"",lookup!I346)))</f>
        <v/>
      </c>
      <c r="B377" s="41" t="str">
        <f t="shared" si="20"/>
        <v/>
      </c>
      <c r="C377" s="64" t="str">
        <f t="shared" si="21"/>
        <v/>
      </c>
      <c r="D377" s="42" t="str">
        <f>IF(A377="","",lookup!M346)</f>
        <v/>
      </c>
      <c r="E377" s="59"/>
      <c r="F377" s="42" t="str">
        <f>IF(A377="","",lookup!K346)</f>
        <v/>
      </c>
      <c r="G377" s="42" t="str">
        <f t="shared" si="23"/>
        <v/>
      </c>
      <c r="H377" s="42" t="str">
        <f t="shared" si="22"/>
        <v/>
      </c>
      <c r="I377" s="43" t="str">
        <f>IF(A377="","",IF(lookup!O346&lt;0,0,lookup!O346))</f>
        <v/>
      </c>
    </row>
    <row r="378" spans="1:9">
      <c r="A378" s="40" t="str">
        <f>IF(I377="","",IF(I377&lt;=0,"",IF(A377=lookup!$I$1,"",lookup!I347)))</f>
        <v/>
      </c>
      <c r="B378" s="41" t="str">
        <f t="shared" si="20"/>
        <v/>
      </c>
      <c r="C378" s="64" t="str">
        <f t="shared" si="21"/>
        <v/>
      </c>
      <c r="D378" s="42" t="str">
        <f>IF(A378="","",lookup!M347)</f>
        <v/>
      </c>
      <c r="E378" s="59"/>
      <c r="F378" s="42" t="str">
        <f>IF(A378="","",lookup!K347)</f>
        <v/>
      </c>
      <c r="G378" s="42" t="str">
        <f t="shared" si="23"/>
        <v/>
      </c>
      <c r="H378" s="42" t="str">
        <f t="shared" si="22"/>
        <v/>
      </c>
      <c r="I378" s="43" t="str">
        <f>IF(A378="","",IF(lookup!O347&lt;0,0,lookup!O347))</f>
        <v/>
      </c>
    </row>
    <row r="379" spans="1:9">
      <c r="A379" s="40" t="str">
        <f>IF(I378="","",IF(I378&lt;=0,"",IF(A378=lookup!$I$1,"",lookup!I348)))</f>
        <v/>
      </c>
      <c r="B379" s="41" t="str">
        <f t="shared" si="20"/>
        <v/>
      </c>
      <c r="C379" s="64" t="str">
        <f t="shared" si="21"/>
        <v/>
      </c>
      <c r="D379" s="42" t="str">
        <f>IF(A379="","",lookup!M348)</f>
        <v/>
      </c>
      <c r="E379" s="59"/>
      <c r="F379" s="42" t="str">
        <f>IF(A379="","",lookup!K348)</f>
        <v/>
      </c>
      <c r="G379" s="42" t="str">
        <f t="shared" si="23"/>
        <v/>
      </c>
      <c r="H379" s="42" t="str">
        <f t="shared" si="22"/>
        <v/>
      </c>
      <c r="I379" s="43" t="str">
        <f>IF(A379="","",IF(lookup!O348&lt;0,0,lookup!O348))</f>
        <v/>
      </c>
    </row>
    <row r="380" spans="1:9">
      <c r="A380" s="40" t="str">
        <f>IF(I379="","",IF(I379&lt;=0,"",IF(A379=lookup!$I$1,"",lookup!I349)))</f>
        <v/>
      </c>
      <c r="B380" s="41" t="str">
        <f t="shared" si="20"/>
        <v/>
      </c>
      <c r="C380" s="64" t="str">
        <f t="shared" si="21"/>
        <v/>
      </c>
      <c r="D380" s="42" t="str">
        <f>IF(A380="","",lookup!M349)</f>
        <v/>
      </c>
      <c r="E380" s="59"/>
      <c r="F380" s="42" t="str">
        <f>IF(A380="","",lookup!K349)</f>
        <v/>
      </c>
      <c r="G380" s="42" t="str">
        <f t="shared" si="23"/>
        <v/>
      </c>
      <c r="H380" s="42" t="str">
        <f t="shared" si="22"/>
        <v/>
      </c>
      <c r="I380" s="43" t="str">
        <f>IF(A380="","",IF(lookup!O349&lt;0,0,lookup!O349))</f>
        <v/>
      </c>
    </row>
    <row r="381" spans="1:9">
      <c r="A381" s="40" t="str">
        <f>IF(I380="","",IF(I380&lt;=0,"",IF(A380=lookup!$I$1,"",lookup!I350)))</f>
        <v/>
      </c>
      <c r="B381" s="41" t="str">
        <f t="shared" si="20"/>
        <v/>
      </c>
      <c r="C381" s="64" t="str">
        <f t="shared" si="21"/>
        <v/>
      </c>
      <c r="D381" s="42" t="str">
        <f>IF(A381="","",lookup!M350)</f>
        <v/>
      </c>
      <c r="E381" s="59"/>
      <c r="F381" s="42" t="str">
        <f>IF(A381="","",lookup!K350)</f>
        <v/>
      </c>
      <c r="G381" s="42" t="str">
        <f t="shared" si="23"/>
        <v/>
      </c>
      <c r="H381" s="42" t="str">
        <f t="shared" si="22"/>
        <v/>
      </c>
      <c r="I381" s="43" t="str">
        <f>IF(A381="","",IF(lookup!O350&lt;0,0,lookup!O350))</f>
        <v/>
      </c>
    </row>
    <row r="382" spans="1:9" ht="13.5" thickBot="1">
      <c r="A382" s="34" t="str">
        <f>IF(I381="","",IF(I381&lt;=0,"",IF(A381=lookup!$I$1,"",lookup!I351)))</f>
        <v/>
      </c>
      <c r="B382" s="44" t="str">
        <f t="shared" si="20"/>
        <v/>
      </c>
      <c r="C382" s="65" t="str">
        <f t="shared" si="21"/>
        <v/>
      </c>
      <c r="D382" s="37" t="str">
        <f>IF(A382="","",lookup!M351)</f>
        <v/>
      </c>
      <c r="E382" s="60"/>
      <c r="F382" s="37" t="str">
        <f>IF(A382="","",lookup!K351)</f>
        <v/>
      </c>
      <c r="G382" s="37" t="str">
        <f t="shared" si="23"/>
        <v/>
      </c>
      <c r="H382" s="37" t="str">
        <f t="shared" si="22"/>
        <v/>
      </c>
      <c r="I382" s="38" t="str">
        <f>IF(A382="","",IF(lookup!O351&lt;0,0,lookup!O351))</f>
        <v/>
      </c>
    </row>
    <row r="383" spans="1:9">
      <c r="A383" s="30" t="str">
        <f>IF(I382="","",IF(I382&lt;=0,"",IF(A382=lookup!$I$1,"",lookup!I352)))</f>
        <v/>
      </c>
      <c r="B383" s="39" t="str">
        <f t="shared" si="20"/>
        <v/>
      </c>
      <c r="C383" s="63" t="str">
        <f t="shared" si="21"/>
        <v/>
      </c>
      <c r="D383" s="32" t="str">
        <f>IF(A383="","",lookup!M352)</f>
        <v/>
      </c>
      <c r="E383" s="58"/>
      <c r="F383" s="32" t="str">
        <f>IF(A383="","",lookup!K352)</f>
        <v/>
      </c>
      <c r="G383" s="32" t="str">
        <f t="shared" si="23"/>
        <v/>
      </c>
      <c r="H383" s="32" t="str">
        <f t="shared" si="22"/>
        <v/>
      </c>
      <c r="I383" s="33" t="str">
        <f>IF(A383="","",IF(lookup!O352&lt;0,0,lookup!O352))</f>
        <v/>
      </c>
    </row>
    <row r="384" spans="1:9">
      <c r="A384" s="40" t="str">
        <f>IF(I383="","",IF(I383&lt;=0,"",IF(A383=lookup!$I$1,"",lookup!I353)))</f>
        <v/>
      </c>
      <c r="B384" s="41" t="str">
        <f t="shared" si="20"/>
        <v/>
      </c>
      <c r="C384" s="64" t="str">
        <f t="shared" si="21"/>
        <v/>
      </c>
      <c r="D384" s="42" t="str">
        <f>IF(A384="","",lookup!M353)</f>
        <v/>
      </c>
      <c r="E384" s="59"/>
      <c r="F384" s="42" t="str">
        <f>IF(A384="","",lookup!K353)</f>
        <v/>
      </c>
      <c r="G384" s="42" t="str">
        <f t="shared" si="23"/>
        <v/>
      </c>
      <c r="H384" s="42" t="str">
        <f t="shared" si="22"/>
        <v/>
      </c>
      <c r="I384" s="43" t="str">
        <f>IF(A384="","",IF(lookup!O353&lt;0,0,lookup!O353))</f>
        <v/>
      </c>
    </row>
    <row r="385" spans="1:9">
      <c r="A385" s="40" t="str">
        <f>IF(I384="","",IF(I384&lt;=0,"",IF(A384=lookup!$I$1,"",lookup!I354)))</f>
        <v/>
      </c>
      <c r="B385" s="41" t="str">
        <f t="shared" si="20"/>
        <v/>
      </c>
      <c r="C385" s="64" t="str">
        <f t="shared" si="21"/>
        <v/>
      </c>
      <c r="D385" s="42" t="str">
        <f>IF(A385="","",lookup!M354)</f>
        <v/>
      </c>
      <c r="E385" s="59"/>
      <c r="F385" s="42" t="str">
        <f>IF(A385="","",lookup!K354)</f>
        <v/>
      </c>
      <c r="G385" s="42" t="str">
        <f t="shared" si="23"/>
        <v/>
      </c>
      <c r="H385" s="42" t="str">
        <f t="shared" si="22"/>
        <v/>
      </c>
      <c r="I385" s="43" t="str">
        <f>IF(A385="","",IF(lookup!O354&lt;0,0,lookup!O354))</f>
        <v/>
      </c>
    </row>
    <row r="386" spans="1:9">
      <c r="A386" s="40" t="str">
        <f>IF(I385="","",IF(I385&lt;=0,"",IF(A385=lookup!$I$1,"",lookup!I355)))</f>
        <v/>
      </c>
      <c r="B386" s="41" t="str">
        <f t="shared" si="20"/>
        <v/>
      </c>
      <c r="C386" s="64" t="str">
        <f t="shared" si="21"/>
        <v/>
      </c>
      <c r="D386" s="42" t="str">
        <f>IF(A386="","",lookup!M355)</f>
        <v/>
      </c>
      <c r="E386" s="59"/>
      <c r="F386" s="42" t="str">
        <f>IF(A386="","",lookup!K355)</f>
        <v/>
      </c>
      <c r="G386" s="42" t="str">
        <f t="shared" si="23"/>
        <v/>
      </c>
      <c r="H386" s="42" t="str">
        <f t="shared" si="22"/>
        <v/>
      </c>
      <c r="I386" s="43" t="str">
        <f>IF(A386="","",IF(lookup!O355&lt;0,0,lookup!O355))</f>
        <v/>
      </c>
    </row>
    <row r="387" spans="1:9">
      <c r="A387" s="40" t="str">
        <f>IF(I386="","",IF(I386&lt;=0,"",IF(A386=lookup!$I$1,"",lookup!I356)))</f>
        <v/>
      </c>
      <c r="B387" s="41" t="str">
        <f t="shared" si="20"/>
        <v/>
      </c>
      <c r="C387" s="64" t="str">
        <f t="shared" si="21"/>
        <v/>
      </c>
      <c r="D387" s="42" t="str">
        <f>IF(A387="","",lookup!M356)</f>
        <v/>
      </c>
      <c r="E387" s="59"/>
      <c r="F387" s="42" t="str">
        <f>IF(A387="","",lookup!K356)</f>
        <v/>
      </c>
      <c r="G387" s="42" t="str">
        <f t="shared" si="23"/>
        <v/>
      </c>
      <c r="H387" s="42" t="str">
        <f t="shared" si="22"/>
        <v/>
      </c>
      <c r="I387" s="43" t="str">
        <f>IF(A387="","",IF(lookup!O356&lt;0,0,lookup!O356))</f>
        <v/>
      </c>
    </row>
    <row r="388" spans="1:9">
      <c r="A388" s="40" t="str">
        <f>IF(I387="","",IF(I387&lt;=0,"",IF(A387=lookup!$I$1,"",lookup!I357)))</f>
        <v/>
      </c>
      <c r="B388" s="41" t="str">
        <f t="shared" si="20"/>
        <v/>
      </c>
      <c r="C388" s="64" t="str">
        <f t="shared" si="21"/>
        <v/>
      </c>
      <c r="D388" s="42" t="str">
        <f>IF(A388="","",lookup!M357)</f>
        <v/>
      </c>
      <c r="E388" s="59"/>
      <c r="F388" s="42" t="str">
        <f>IF(A388="","",lookup!K357)</f>
        <v/>
      </c>
      <c r="G388" s="42" t="str">
        <f t="shared" si="23"/>
        <v/>
      </c>
      <c r="H388" s="42" t="str">
        <f t="shared" si="22"/>
        <v/>
      </c>
      <c r="I388" s="43" t="str">
        <f>IF(A388="","",IF(lookup!O357&lt;0,0,lookup!O357))</f>
        <v/>
      </c>
    </row>
    <row r="389" spans="1:9">
      <c r="A389" s="40" t="str">
        <f>IF(I388="","",IF(I388&lt;=0,"",IF(A388=lookup!$I$1,"",lookup!I358)))</f>
        <v/>
      </c>
      <c r="B389" s="41" t="str">
        <f t="shared" si="20"/>
        <v/>
      </c>
      <c r="C389" s="64" t="str">
        <f t="shared" si="21"/>
        <v/>
      </c>
      <c r="D389" s="42" t="str">
        <f>IF(A389="","",lookup!M358)</f>
        <v/>
      </c>
      <c r="E389" s="59"/>
      <c r="F389" s="42" t="str">
        <f>IF(A389="","",lookup!K358)</f>
        <v/>
      </c>
      <c r="G389" s="42" t="str">
        <f t="shared" si="23"/>
        <v/>
      </c>
      <c r="H389" s="42" t="str">
        <f t="shared" si="22"/>
        <v/>
      </c>
      <c r="I389" s="43" t="str">
        <f>IF(A389="","",IF(lookup!O358&lt;0,0,lookup!O358))</f>
        <v/>
      </c>
    </row>
    <row r="390" spans="1:9">
      <c r="A390" s="40" t="str">
        <f>IF(I389="","",IF(I389&lt;=0,"",IF(A389=lookup!$I$1,"",lookup!I359)))</f>
        <v/>
      </c>
      <c r="B390" s="41" t="str">
        <f t="shared" si="20"/>
        <v/>
      </c>
      <c r="C390" s="64" t="str">
        <f t="shared" si="21"/>
        <v/>
      </c>
      <c r="D390" s="42" t="str">
        <f>IF(A390="","",lookup!M359)</f>
        <v/>
      </c>
      <c r="E390" s="59"/>
      <c r="F390" s="42" t="str">
        <f>IF(A390="","",lookup!K359)</f>
        <v/>
      </c>
      <c r="G390" s="42" t="str">
        <f t="shared" si="23"/>
        <v/>
      </c>
      <c r="H390" s="42" t="str">
        <f t="shared" si="22"/>
        <v/>
      </c>
      <c r="I390" s="43" t="str">
        <f>IF(A390="","",IF(lookup!O359&lt;0,0,lookup!O359))</f>
        <v/>
      </c>
    </row>
    <row r="391" spans="1:9">
      <c r="A391" s="40" t="str">
        <f>IF(I390="","",IF(I390&lt;=0,"",IF(A390=lookup!$I$1,"",lookup!I360)))</f>
        <v/>
      </c>
      <c r="B391" s="41" t="str">
        <f t="shared" si="20"/>
        <v/>
      </c>
      <c r="C391" s="64" t="str">
        <f t="shared" si="21"/>
        <v/>
      </c>
      <c r="D391" s="42" t="str">
        <f>IF(A391="","",lookup!M360)</f>
        <v/>
      </c>
      <c r="E391" s="59"/>
      <c r="F391" s="42" t="str">
        <f>IF(A391="","",lookup!K360)</f>
        <v/>
      </c>
      <c r="G391" s="42" t="str">
        <f t="shared" si="23"/>
        <v/>
      </c>
      <c r="H391" s="42" t="str">
        <f t="shared" si="22"/>
        <v/>
      </c>
      <c r="I391" s="43" t="str">
        <f>IF(A391="","",IF(lookup!O360&lt;0,0,lookup!O360))</f>
        <v/>
      </c>
    </row>
    <row r="392" spans="1:9">
      <c r="A392" s="40" t="str">
        <f>IF(I391="","",IF(I391&lt;=0,"",IF(A391=lookup!$I$1,"",lookup!I361)))</f>
        <v/>
      </c>
      <c r="B392" s="41" t="str">
        <f t="shared" si="20"/>
        <v/>
      </c>
      <c r="C392" s="64" t="str">
        <f t="shared" si="21"/>
        <v/>
      </c>
      <c r="D392" s="42" t="str">
        <f>IF(A392="","",lookup!M361)</f>
        <v/>
      </c>
      <c r="E392" s="59"/>
      <c r="F392" s="42" t="str">
        <f>IF(A392="","",lookup!K361)</f>
        <v/>
      </c>
      <c r="G392" s="42" t="str">
        <f t="shared" si="23"/>
        <v/>
      </c>
      <c r="H392" s="42" t="str">
        <f t="shared" si="22"/>
        <v/>
      </c>
      <c r="I392" s="43" t="str">
        <f>IF(A392="","",IF(lookup!O361&lt;0,0,lookup!O361))</f>
        <v/>
      </c>
    </row>
    <row r="393" spans="1:9">
      <c r="A393" s="40" t="str">
        <f>IF(I392="","",IF(I392&lt;=0,"",IF(A392=lookup!$I$1,"",lookup!I362)))</f>
        <v/>
      </c>
      <c r="B393" s="41" t="str">
        <f t="shared" si="20"/>
        <v/>
      </c>
      <c r="C393" s="64" t="str">
        <f t="shared" si="21"/>
        <v/>
      </c>
      <c r="D393" s="42" t="str">
        <f>IF(A393="","",lookup!M362)</f>
        <v/>
      </c>
      <c r="E393" s="59"/>
      <c r="F393" s="42" t="str">
        <f>IF(A393="","",lookup!K362)</f>
        <v/>
      </c>
      <c r="G393" s="42" t="str">
        <f t="shared" si="23"/>
        <v/>
      </c>
      <c r="H393" s="42" t="str">
        <f t="shared" si="22"/>
        <v/>
      </c>
      <c r="I393" s="43" t="str">
        <f>IF(A393="","",IF(lookup!O362&lt;0,0,lookup!O362))</f>
        <v/>
      </c>
    </row>
    <row r="394" spans="1:9" ht="13.5" thickBot="1">
      <c r="A394" s="34" t="str">
        <f>IF(I393="","",IF(I393&lt;=0,"",IF(A393=lookup!$I$1,"",lookup!I363)))</f>
        <v/>
      </c>
      <c r="B394" s="44" t="str">
        <f t="shared" si="20"/>
        <v/>
      </c>
      <c r="C394" s="65" t="str">
        <f t="shared" si="21"/>
        <v/>
      </c>
      <c r="D394" s="37" t="str">
        <f>IF(A394="","",lookup!M363)</f>
        <v/>
      </c>
      <c r="E394" s="60"/>
      <c r="F394" s="37" t="str">
        <f>IF(A394="","",lookup!K363)</f>
        <v/>
      </c>
      <c r="G394" s="37" t="str">
        <f t="shared" si="23"/>
        <v/>
      </c>
      <c r="H394" s="37" t="str">
        <f t="shared" si="22"/>
        <v/>
      </c>
      <c r="I394" s="38" t="str">
        <f>IF(A394="","",IF(lookup!O363&lt;0,0,lookup!O363))</f>
        <v/>
      </c>
    </row>
    <row r="395" spans="1:9">
      <c r="A395" s="30" t="str">
        <f>IF(I394="","",IF(I394&lt;=0,"",IF(A394=lookup!$I$1,"",lookup!I364)))</f>
        <v/>
      </c>
      <c r="B395" s="39" t="str">
        <f t="shared" si="20"/>
        <v/>
      </c>
      <c r="C395" s="63" t="str">
        <f t="shared" si="21"/>
        <v/>
      </c>
      <c r="D395" s="32" t="str">
        <f>IF(A395="","",lookup!M364)</f>
        <v/>
      </c>
      <c r="E395" s="58"/>
      <c r="F395" s="32" t="str">
        <f>IF(A395="","",lookup!K364)</f>
        <v/>
      </c>
      <c r="G395" s="32" t="str">
        <f t="shared" si="23"/>
        <v/>
      </c>
      <c r="H395" s="32" t="str">
        <f t="shared" si="22"/>
        <v/>
      </c>
      <c r="I395" s="33" t="str">
        <f>IF(A395="","",IF(lookup!O364&lt;0,0,lookup!O364))</f>
        <v/>
      </c>
    </row>
    <row r="396" spans="1:9">
      <c r="A396" s="40" t="str">
        <f>IF(I395="","",IF(I395&lt;=0,"",IF(A395=lookup!$I$1,"",lookup!I365)))</f>
        <v/>
      </c>
      <c r="B396" s="41" t="str">
        <f t="shared" si="20"/>
        <v/>
      </c>
      <c r="C396" s="64" t="str">
        <f t="shared" si="21"/>
        <v/>
      </c>
      <c r="D396" s="42" t="str">
        <f>IF(A396="","",lookup!M365)</f>
        <v/>
      </c>
      <c r="E396" s="59"/>
      <c r="F396" s="42" t="str">
        <f>IF(A396="","",lookup!K365)</f>
        <v/>
      </c>
      <c r="G396" s="42" t="str">
        <f t="shared" si="23"/>
        <v/>
      </c>
      <c r="H396" s="42" t="str">
        <f t="shared" si="22"/>
        <v/>
      </c>
      <c r="I396" s="43" t="str">
        <f>IF(A396="","",IF(lookup!O365&lt;0,0,lookup!O365))</f>
        <v/>
      </c>
    </row>
    <row r="397" spans="1:9">
      <c r="A397" s="40" t="str">
        <f>IF(I396="","",IF(I396&lt;=0,"",IF(A396=lookup!$I$1,"",lookup!I366)))</f>
        <v/>
      </c>
      <c r="B397" s="41" t="str">
        <f t="shared" si="20"/>
        <v/>
      </c>
      <c r="C397" s="64" t="str">
        <f t="shared" si="21"/>
        <v/>
      </c>
      <c r="D397" s="42" t="str">
        <f>IF(A397="","",lookup!M366)</f>
        <v/>
      </c>
      <c r="E397" s="59"/>
      <c r="F397" s="42" t="str">
        <f>IF(A397="","",lookup!K366)</f>
        <v/>
      </c>
      <c r="G397" s="42" t="str">
        <f t="shared" si="23"/>
        <v/>
      </c>
      <c r="H397" s="42" t="str">
        <f t="shared" si="22"/>
        <v/>
      </c>
      <c r="I397" s="43" t="str">
        <f>IF(A397="","",IF(lookup!O366&lt;0,0,lookup!O366))</f>
        <v/>
      </c>
    </row>
    <row r="398" spans="1:9">
      <c r="A398" s="40" t="str">
        <f>IF(I397="","",IF(I397&lt;=0,"",IF(A397=lookup!$I$1,"",lookup!I367)))</f>
        <v/>
      </c>
      <c r="B398" s="41" t="str">
        <f t="shared" si="20"/>
        <v/>
      </c>
      <c r="C398" s="64" t="str">
        <f t="shared" si="21"/>
        <v/>
      </c>
      <c r="D398" s="42" t="str">
        <f>IF(A398="","",lookup!M367)</f>
        <v/>
      </c>
      <c r="E398" s="59"/>
      <c r="F398" s="42" t="str">
        <f>IF(A398="","",lookup!K367)</f>
        <v/>
      </c>
      <c r="G398" s="42" t="str">
        <f t="shared" si="23"/>
        <v/>
      </c>
      <c r="H398" s="42" t="str">
        <f t="shared" si="22"/>
        <v/>
      </c>
      <c r="I398" s="43" t="str">
        <f>IF(A398="","",IF(lookup!O367&lt;0,0,lookup!O367))</f>
        <v/>
      </c>
    </row>
    <row r="399" spans="1:9">
      <c r="A399" s="40" t="str">
        <f>IF(I398="","",IF(I398&lt;=0,"",IF(A398=lookup!$I$1,"",lookup!I368)))</f>
        <v/>
      </c>
      <c r="B399" s="41" t="str">
        <f t="shared" si="20"/>
        <v/>
      </c>
      <c r="C399" s="64" t="str">
        <f t="shared" si="21"/>
        <v/>
      </c>
      <c r="D399" s="42" t="str">
        <f>IF(A399="","",lookup!M368)</f>
        <v/>
      </c>
      <c r="E399" s="59"/>
      <c r="F399" s="42" t="str">
        <f>IF(A399="","",lookup!K368)</f>
        <v/>
      </c>
      <c r="G399" s="42" t="str">
        <f t="shared" si="23"/>
        <v/>
      </c>
      <c r="H399" s="42" t="str">
        <f t="shared" si="22"/>
        <v/>
      </c>
      <c r="I399" s="43" t="str">
        <f>IF(A399="","",IF(lookup!O368&lt;0,0,lookup!O368))</f>
        <v/>
      </c>
    </row>
    <row r="400" spans="1:9">
      <c r="A400" s="40" t="str">
        <f>IF(I399="","",IF(I399&lt;=0,"",IF(A399=lookup!$I$1,"",lookup!I369)))</f>
        <v/>
      </c>
      <c r="B400" s="41" t="str">
        <f t="shared" si="20"/>
        <v/>
      </c>
      <c r="C400" s="64" t="str">
        <f t="shared" si="21"/>
        <v/>
      </c>
      <c r="D400" s="42" t="str">
        <f>IF(A400="","",lookup!M369)</f>
        <v/>
      </c>
      <c r="E400" s="59"/>
      <c r="F400" s="42" t="str">
        <f>IF(A400="","",lookup!K369)</f>
        <v/>
      </c>
      <c r="G400" s="42" t="str">
        <f t="shared" si="23"/>
        <v/>
      </c>
      <c r="H400" s="42" t="str">
        <f t="shared" si="22"/>
        <v/>
      </c>
      <c r="I400" s="43" t="str">
        <f>IF(A400="","",IF(lookup!O369&lt;0,0,lookup!O369))</f>
        <v/>
      </c>
    </row>
    <row r="401" spans="1:9">
      <c r="A401" s="40" t="str">
        <f>IF(I400="","",IF(I400&lt;=0,"",IF(A400=lookup!$I$1,"",lookup!I370)))</f>
        <v/>
      </c>
      <c r="B401" s="41" t="str">
        <f t="shared" si="20"/>
        <v/>
      </c>
      <c r="C401" s="64" t="str">
        <f t="shared" si="21"/>
        <v/>
      </c>
      <c r="D401" s="42" t="str">
        <f>IF(A401="","",lookup!M370)</f>
        <v/>
      </c>
      <c r="E401" s="59"/>
      <c r="F401" s="42" t="str">
        <f>IF(A401="","",lookup!K370)</f>
        <v/>
      </c>
      <c r="G401" s="42" t="str">
        <f t="shared" si="23"/>
        <v/>
      </c>
      <c r="H401" s="42" t="str">
        <f t="shared" si="22"/>
        <v/>
      </c>
      <c r="I401" s="43" t="str">
        <f>IF(A401="","",IF(lookup!O370&lt;0,0,lookup!O370))</f>
        <v/>
      </c>
    </row>
    <row r="402" spans="1:9">
      <c r="A402" s="40" t="str">
        <f>IF(I401="","",IF(I401&lt;=0,"",IF(A401=lookup!$I$1,"",lookup!I371)))</f>
        <v/>
      </c>
      <c r="B402" s="41" t="str">
        <f t="shared" si="20"/>
        <v/>
      </c>
      <c r="C402" s="64" t="str">
        <f t="shared" si="21"/>
        <v/>
      </c>
      <c r="D402" s="42" t="str">
        <f>IF(A402="","",lookup!M371)</f>
        <v/>
      </c>
      <c r="E402" s="59"/>
      <c r="F402" s="42" t="str">
        <f>IF(A402="","",lookup!K371)</f>
        <v/>
      </c>
      <c r="G402" s="42" t="str">
        <f t="shared" si="23"/>
        <v/>
      </c>
      <c r="H402" s="42" t="str">
        <f t="shared" si="22"/>
        <v/>
      </c>
      <c r="I402" s="43" t="str">
        <f>IF(A402="","",IF(lookup!O371&lt;0,0,lookup!O371))</f>
        <v/>
      </c>
    </row>
    <row r="403" spans="1:9">
      <c r="A403" s="40" t="str">
        <f>IF(I402="","",IF(I402&lt;=0,"",IF(A402=lookup!$I$1,"",lookup!I372)))</f>
        <v/>
      </c>
      <c r="B403" s="41" t="str">
        <f t="shared" si="20"/>
        <v/>
      </c>
      <c r="C403" s="64" t="str">
        <f t="shared" si="21"/>
        <v/>
      </c>
      <c r="D403" s="42" t="str">
        <f>IF(A403="","",lookup!M372)</f>
        <v/>
      </c>
      <c r="E403" s="59"/>
      <c r="F403" s="42" t="str">
        <f>IF(A403="","",lookup!K372)</f>
        <v/>
      </c>
      <c r="G403" s="42" t="str">
        <f t="shared" si="23"/>
        <v/>
      </c>
      <c r="H403" s="42" t="str">
        <f t="shared" si="22"/>
        <v/>
      </c>
      <c r="I403" s="43" t="str">
        <f>IF(A403="","",IF(lookup!O372&lt;0,0,lookup!O372))</f>
        <v/>
      </c>
    </row>
    <row r="404" spans="1:9">
      <c r="A404" s="40" t="str">
        <f>IF(I403="","",IF(I403&lt;=0,"",IF(A403=lookup!$I$1,"",lookup!I373)))</f>
        <v/>
      </c>
      <c r="B404" s="41" t="str">
        <f t="shared" si="20"/>
        <v/>
      </c>
      <c r="C404" s="64" t="str">
        <f t="shared" si="21"/>
        <v/>
      </c>
      <c r="D404" s="42" t="str">
        <f>IF(A404="","",lookup!M373)</f>
        <v/>
      </c>
      <c r="E404" s="59"/>
      <c r="F404" s="42" t="str">
        <f>IF(A404="","",lookup!K373)</f>
        <v/>
      </c>
      <c r="G404" s="42" t="str">
        <f t="shared" si="23"/>
        <v/>
      </c>
      <c r="H404" s="42" t="str">
        <f t="shared" si="22"/>
        <v/>
      </c>
      <c r="I404" s="43" t="str">
        <f>IF(A404="","",IF(lookup!O373&lt;0,0,lookup!O373))</f>
        <v/>
      </c>
    </row>
    <row r="405" spans="1:9">
      <c r="A405" s="40" t="str">
        <f>IF(I404="","",IF(I404&lt;=0,"",IF(A404=lookup!$I$1,"",lookup!I374)))</f>
        <v/>
      </c>
      <c r="B405" s="41" t="str">
        <f t="shared" si="20"/>
        <v/>
      </c>
      <c r="C405" s="64" t="str">
        <f t="shared" si="21"/>
        <v/>
      </c>
      <c r="D405" s="42" t="str">
        <f>IF(A405="","",lookup!M374)</f>
        <v/>
      </c>
      <c r="E405" s="59"/>
      <c r="F405" s="42" t="str">
        <f>IF(A405="","",lookup!K374)</f>
        <v/>
      </c>
      <c r="G405" s="42" t="str">
        <f t="shared" si="23"/>
        <v/>
      </c>
      <c r="H405" s="42" t="str">
        <f t="shared" si="22"/>
        <v/>
      </c>
      <c r="I405" s="43" t="str">
        <f>IF(A405="","",IF(lookup!O374&lt;0,0,lookup!O374))</f>
        <v/>
      </c>
    </row>
    <row r="406" spans="1:9" ht="13.5" thickBot="1">
      <c r="A406" s="34" t="str">
        <f>IF(I405="","",IF(I405&lt;=0,"",IF(A405=lookup!$I$1,"",lookup!I375)))</f>
        <v/>
      </c>
      <c r="B406" s="44" t="str">
        <f t="shared" si="20"/>
        <v/>
      </c>
      <c r="C406" s="65" t="str">
        <f t="shared" si="21"/>
        <v/>
      </c>
      <c r="D406" s="37" t="str">
        <f>IF(A406="","",lookup!M375)</f>
        <v/>
      </c>
      <c r="E406" s="60"/>
      <c r="F406" s="37" t="str">
        <f>IF(A406="","",lookup!K375)</f>
        <v/>
      </c>
      <c r="G406" s="37" t="str">
        <f t="shared" si="23"/>
        <v/>
      </c>
      <c r="H406" s="37" t="str">
        <f t="shared" si="22"/>
        <v/>
      </c>
      <c r="I406" s="38" t="str">
        <f>IF(A406="","",IF(lookup!O375&lt;0,0,lookup!O375))</f>
        <v/>
      </c>
    </row>
    <row r="407" spans="1:9">
      <c r="A407" s="30" t="str">
        <f>IF(I406="","",IF(I406&lt;=0,"",IF(A406=lookup!$I$1,"",lookup!I376)))</f>
        <v/>
      </c>
      <c r="B407" s="39" t="str">
        <f t="shared" si="20"/>
        <v/>
      </c>
      <c r="C407" s="63" t="str">
        <f t="shared" si="21"/>
        <v/>
      </c>
      <c r="D407" s="32" t="str">
        <f>IF(A407="","",lookup!M376)</f>
        <v/>
      </c>
      <c r="E407" s="58"/>
      <c r="F407" s="32" t="str">
        <f>IF(A407="","",lookup!K376)</f>
        <v/>
      </c>
      <c r="G407" s="32" t="str">
        <f t="shared" si="23"/>
        <v/>
      </c>
      <c r="H407" s="32" t="str">
        <f t="shared" si="22"/>
        <v/>
      </c>
      <c r="I407" s="33" t="str">
        <f>IF(A407="","",IF(lookup!O376&lt;0,0,lookup!O376))</f>
        <v/>
      </c>
    </row>
    <row r="408" spans="1:9">
      <c r="A408" s="40" t="str">
        <f>IF(I407="","",IF(I407&lt;=0,"",IF(A407=lookup!$I$1,"",lookup!I377)))</f>
        <v/>
      </c>
      <c r="B408" s="41" t="str">
        <f t="shared" si="20"/>
        <v/>
      </c>
      <c r="C408" s="64" t="str">
        <f t="shared" si="21"/>
        <v/>
      </c>
      <c r="D408" s="42" t="str">
        <f>IF(A408="","",lookup!M377)</f>
        <v/>
      </c>
      <c r="E408" s="59"/>
      <c r="F408" s="42" t="str">
        <f>IF(A408="","",lookup!K377)</f>
        <v/>
      </c>
      <c r="G408" s="42" t="str">
        <f t="shared" si="23"/>
        <v/>
      </c>
      <c r="H408" s="42" t="str">
        <f t="shared" si="22"/>
        <v/>
      </c>
      <c r="I408" s="43" t="str">
        <f>IF(A408="","",IF(lookup!O377&lt;0,0,lookup!O377))</f>
        <v/>
      </c>
    </row>
    <row r="409" spans="1:9">
      <c r="A409" s="40" t="str">
        <f>IF(I408="","",IF(I408&lt;=0,"",IF(A408=lookup!$I$1,"",lookup!I378)))</f>
        <v/>
      </c>
      <c r="B409" s="41" t="str">
        <f t="shared" si="20"/>
        <v/>
      </c>
      <c r="C409" s="64" t="str">
        <f t="shared" si="21"/>
        <v/>
      </c>
      <c r="D409" s="42" t="str">
        <f>IF(A409="","",lookup!M378)</f>
        <v/>
      </c>
      <c r="E409" s="59"/>
      <c r="F409" s="42" t="str">
        <f>IF(A409="","",lookup!K378)</f>
        <v/>
      </c>
      <c r="G409" s="42" t="str">
        <f t="shared" si="23"/>
        <v/>
      </c>
      <c r="H409" s="42" t="str">
        <f t="shared" si="22"/>
        <v/>
      </c>
      <c r="I409" s="43" t="str">
        <f>IF(A409="","",IF(lookup!O378&lt;0,0,lookup!O378))</f>
        <v/>
      </c>
    </row>
    <row r="410" spans="1:9">
      <c r="A410" s="40" t="str">
        <f>IF(I409="","",IF(I409&lt;=0,"",IF(A409=lookup!$I$1,"",lookup!I379)))</f>
        <v/>
      </c>
      <c r="B410" s="41" t="str">
        <f t="shared" si="20"/>
        <v/>
      </c>
      <c r="C410" s="64" t="str">
        <f t="shared" si="21"/>
        <v/>
      </c>
      <c r="D410" s="42" t="str">
        <f>IF(A410="","",lookup!M379)</f>
        <v/>
      </c>
      <c r="E410" s="59"/>
      <c r="F410" s="42" t="str">
        <f>IF(A410="","",lookup!K379)</f>
        <v/>
      </c>
      <c r="G410" s="42" t="str">
        <f t="shared" si="23"/>
        <v/>
      </c>
      <c r="H410" s="42" t="str">
        <f t="shared" si="22"/>
        <v/>
      </c>
      <c r="I410" s="43" t="str">
        <f>IF(A410="","",IF(lookup!O379&lt;0,0,lookup!O379))</f>
        <v/>
      </c>
    </row>
    <row r="411" spans="1:9">
      <c r="A411" s="40" t="str">
        <f>IF(I410="","",IF(I410&lt;=0,"",IF(A410=lookup!$I$1,"",lookup!I380)))</f>
        <v/>
      </c>
      <c r="B411" s="41" t="str">
        <f t="shared" si="20"/>
        <v/>
      </c>
      <c r="C411" s="64" t="str">
        <f t="shared" si="21"/>
        <v/>
      </c>
      <c r="D411" s="42" t="str">
        <f>IF(A411="","",lookup!M380)</f>
        <v/>
      </c>
      <c r="E411" s="59"/>
      <c r="F411" s="42" t="str">
        <f>IF(A411="","",lookup!K380)</f>
        <v/>
      </c>
      <c r="G411" s="42" t="str">
        <f t="shared" si="23"/>
        <v/>
      </c>
      <c r="H411" s="42" t="str">
        <f t="shared" si="22"/>
        <v/>
      </c>
      <c r="I411" s="43" t="str">
        <f>IF(A411="","",IF(lookup!O380&lt;0,0,lookup!O380))</f>
        <v/>
      </c>
    </row>
    <row r="412" spans="1:9">
      <c r="A412" s="40" t="str">
        <f>IF(I411="","",IF(I411&lt;=0,"",IF(A411=lookup!$I$1,"",lookup!I381)))</f>
        <v/>
      </c>
      <c r="B412" s="41" t="str">
        <f t="shared" si="20"/>
        <v/>
      </c>
      <c r="C412" s="64" t="str">
        <f t="shared" si="21"/>
        <v/>
      </c>
      <c r="D412" s="42" t="str">
        <f>IF(A412="","",lookup!M381)</f>
        <v/>
      </c>
      <c r="E412" s="59"/>
      <c r="F412" s="42" t="str">
        <f>IF(A412="","",lookup!K381)</f>
        <v/>
      </c>
      <c r="G412" s="42" t="str">
        <f t="shared" si="23"/>
        <v/>
      </c>
      <c r="H412" s="42" t="str">
        <f t="shared" si="22"/>
        <v/>
      </c>
      <c r="I412" s="43" t="str">
        <f>IF(A412="","",IF(lookup!O381&lt;0,0,lookup!O381))</f>
        <v/>
      </c>
    </row>
    <row r="413" spans="1:9">
      <c r="A413" s="40" t="str">
        <f>IF(I412="","",IF(I412&lt;=0,"",IF(A412=lookup!$I$1,"",lookup!I382)))</f>
        <v/>
      </c>
      <c r="B413" s="41" t="str">
        <f t="shared" si="20"/>
        <v/>
      </c>
      <c r="C413" s="64" t="str">
        <f t="shared" si="21"/>
        <v/>
      </c>
      <c r="D413" s="42" t="str">
        <f>IF(A413="","",lookup!M382)</f>
        <v/>
      </c>
      <c r="E413" s="59"/>
      <c r="F413" s="42" t="str">
        <f>IF(A413="","",lookup!K382)</f>
        <v/>
      </c>
      <c r="G413" s="42" t="str">
        <f t="shared" si="23"/>
        <v/>
      </c>
      <c r="H413" s="42" t="str">
        <f t="shared" si="22"/>
        <v/>
      </c>
      <c r="I413" s="43" t="str">
        <f>IF(A413="","",IF(lookup!O382&lt;0,0,lookup!O382))</f>
        <v/>
      </c>
    </row>
    <row r="414" spans="1:9">
      <c r="A414" s="40" t="str">
        <f>IF(I413="","",IF(I413&lt;=0,"",IF(A413=lookup!$I$1,"",lookup!I383)))</f>
        <v/>
      </c>
      <c r="B414" s="41" t="str">
        <f t="shared" si="20"/>
        <v/>
      </c>
      <c r="C414" s="64" t="str">
        <f t="shared" si="21"/>
        <v/>
      </c>
      <c r="D414" s="42" t="str">
        <f>IF(A414="","",lookup!M383)</f>
        <v/>
      </c>
      <c r="E414" s="59"/>
      <c r="F414" s="42" t="str">
        <f>IF(A414="","",lookup!K383)</f>
        <v/>
      </c>
      <c r="G414" s="42" t="str">
        <f t="shared" si="23"/>
        <v/>
      </c>
      <c r="H414" s="42" t="str">
        <f t="shared" si="22"/>
        <v/>
      </c>
      <c r="I414" s="43" t="str">
        <f>IF(A414="","",IF(lookup!O383&lt;0,0,lookup!O383))</f>
        <v/>
      </c>
    </row>
    <row r="415" spans="1:9">
      <c r="A415" s="40" t="str">
        <f>IF(I414="","",IF(I414&lt;=0,"",IF(A414=lookup!$I$1,"",lookup!I384)))</f>
        <v/>
      </c>
      <c r="B415" s="41" t="str">
        <f t="shared" si="20"/>
        <v/>
      </c>
      <c r="C415" s="64" t="str">
        <f t="shared" si="21"/>
        <v/>
      </c>
      <c r="D415" s="42" t="str">
        <f>IF(A415="","",lookup!M384)</f>
        <v/>
      </c>
      <c r="E415" s="59"/>
      <c r="F415" s="42" t="str">
        <f>IF(A415="","",lookup!K384)</f>
        <v/>
      </c>
      <c r="G415" s="42" t="str">
        <f t="shared" si="23"/>
        <v/>
      </c>
      <c r="H415" s="42" t="str">
        <f t="shared" si="22"/>
        <v/>
      </c>
      <c r="I415" s="43" t="str">
        <f>IF(A415="","",IF(lookup!O384&lt;0,0,lookup!O384))</f>
        <v/>
      </c>
    </row>
    <row r="416" spans="1:9">
      <c r="A416" s="40" t="str">
        <f>IF(I415="","",IF(I415&lt;=0,"",IF(A415=lookup!$I$1,"",lookup!I385)))</f>
        <v/>
      </c>
      <c r="B416" s="41" t="str">
        <f t="shared" si="20"/>
        <v/>
      </c>
      <c r="C416" s="64" t="str">
        <f t="shared" si="21"/>
        <v/>
      </c>
      <c r="D416" s="42" t="str">
        <f>IF(A416="","",lookup!M385)</f>
        <v/>
      </c>
      <c r="E416" s="59"/>
      <c r="F416" s="42" t="str">
        <f>IF(A416="","",lookup!K385)</f>
        <v/>
      </c>
      <c r="G416" s="42" t="str">
        <f t="shared" si="23"/>
        <v/>
      </c>
      <c r="H416" s="42" t="str">
        <f t="shared" si="22"/>
        <v/>
      </c>
      <c r="I416" s="43" t="str">
        <f>IF(A416="","",IF(lookup!O385&lt;0,0,lookup!O385))</f>
        <v/>
      </c>
    </row>
    <row r="417" spans="1:9">
      <c r="A417" s="40" t="str">
        <f>IF(I416="","",IF(I416&lt;=0,"",IF(A416=lookup!$I$1,"",lookup!I386)))</f>
        <v/>
      </c>
      <c r="B417" s="41" t="str">
        <f t="shared" si="20"/>
        <v/>
      </c>
      <c r="C417" s="64" t="str">
        <f t="shared" si="21"/>
        <v/>
      </c>
      <c r="D417" s="42" t="str">
        <f>IF(A417="","",lookup!M386)</f>
        <v/>
      </c>
      <c r="E417" s="59"/>
      <c r="F417" s="42" t="str">
        <f>IF(A417="","",lookup!K386)</f>
        <v/>
      </c>
      <c r="G417" s="42" t="str">
        <f t="shared" si="23"/>
        <v/>
      </c>
      <c r="H417" s="42" t="str">
        <f t="shared" si="22"/>
        <v/>
      </c>
      <c r="I417" s="43" t="str">
        <f>IF(A417="","",IF(lookup!O386&lt;0,0,lookup!O386))</f>
        <v/>
      </c>
    </row>
    <row r="418" spans="1:9" ht="13.5" thickBot="1">
      <c r="A418" s="34" t="str">
        <f>IF(I417="","",IF(I417&lt;=0,"",IF(A417=lookup!$I$1,"",lookup!I387)))</f>
        <v/>
      </c>
      <c r="B418" s="44" t="str">
        <f t="shared" si="20"/>
        <v/>
      </c>
      <c r="C418" s="65" t="str">
        <f t="shared" si="21"/>
        <v/>
      </c>
      <c r="D418" s="37" t="str">
        <f>IF(A418="","",lookup!M387)</f>
        <v/>
      </c>
      <c r="E418" s="60"/>
      <c r="F418" s="37" t="str">
        <f>IF(A418="","",lookup!K387)</f>
        <v/>
      </c>
      <c r="G418" s="37" t="str">
        <f t="shared" si="23"/>
        <v/>
      </c>
      <c r="H418" s="37" t="str">
        <f t="shared" si="22"/>
        <v/>
      </c>
      <c r="I418" s="38" t="str">
        <f>IF(A418="","",IF(lookup!O387&lt;0,0,lookup!O387))</f>
        <v/>
      </c>
    </row>
    <row r="419" spans="1:9">
      <c r="A419" s="30" t="str">
        <f>IF(I418="","",IF(I418&lt;=0,"",IF(A418=lookup!$I$1,"",lookup!I388)))</f>
        <v/>
      </c>
      <c r="B419" s="39" t="str">
        <f t="shared" ref="B419:B482" si="24">IF(A419="","",DATE(YEAR($C$6),MONTH($C$6)+(A419-1),DAY($C$6)))</f>
        <v/>
      </c>
      <c r="C419" s="63" t="str">
        <f t="shared" ref="C419:C482" si="25">IF(A419="","",IF(A419&lt;=$C$9*12,IF(C418&lt;&gt;$C$3,C418,$C$3),MIN($C$12,IF(MOD((A419-$C$9*12)-1,$C$10)=0,C418+$C$11,C418))))</f>
        <v/>
      </c>
      <c r="D419" s="32" t="str">
        <f>IF(A419="","",lookup!M388)</f>
        <v/>
      </c>
      <c r="E419" s="58"/>
      <c r="F419" s="32" t="str">
        <f>IF(A419="","",lookup!K388)</f>
        <v/>
      </c>
      <c r="G419" s="32" t="str">
        <f t="shared" si="23"/>
        <v/>
      </c>
      <c r="H419" s="32" t="str">
        <f t="shared" ref="H419:H482" si="26">IF(A419="","",IF(ISBLANK(E419),D419-F419,E419-F419))</f>
        <v/>
      </c>
      <c r="I419" s="33" t="str">
        <f>IF(A419="","",IF(lookup!O388&lt;0,0,lookup!O388))</f>
        <v/>
      </c>
    </row>
    <row r="420" spans="1:9">
      <c r="A420" s="40" t="str">
        <f>IF(I419="","",IF(I419&lt;=0,"",IF(A419=lookup!$I$1,"",lookup!I389)))</f>
        <v/>
      </c>
      <c r="B420" s="41" t="str">
        <f t="shared" si="24"/>
        <v/>
      </c>
      <c r="C420" s="64" t="str">
        <f t="shared" si="25"/>
        <v/>
      </c>
      <c r="D420" s="42" t="str">
        <f>IF(A420="","",lookup!M389)</f>
        <v/>
      </c>
      <c r="E420" s="59"/>
      <c r="F420" s="42" t="str">
        <f>IF(A420="","",lookup!K389)</f>
        <v/>
      </c>
      <c r="G420" s="42" t="str">
        <f t="shared" ref="G420:G483" si="27">IF(A420="","",G419+F420)</f>
        <v/>
      </c>
      <c r="H420" s="42" t="str">
        <f t="shared" si="26"/>
        <v/>
      </c>
      <c r="I420" s="43" t="str">
        <f>IF(A420="","",IF(lookup!O389&lt;0,0,lookup!O389))</f>
        <v/>
      </c>
    </row>
    <row r="421" spans="1:9">
      <c r="A421" s="40" t="str">
        <f>IF(I420="","",IF(I420&lt;=0,"",IF(A420=lookup!$I$1,"",lookup!I390)))</f>
        <v/>
      </c>
      <c r="B421" s="41" t="str">
        <f t="shared" si="24"/>
        <v/>
      </c>
      <c r="C421" s="64" t="str">
        <f t="shared" si="25"/>
        <v/>
      </c>
      <c r="D421" s="42" t="str">
        <f>IF(A421="","",lookup!M390)</f>
        <v/>
      </c>
      <c r="E421" s="59"/>
      <c r="F421" s="42" t="str">
        <f>IF(A421="","",lookup!K390)</f>
        <v/>
      </c>
      <c r="G421" s="42" t="str">
        <f t="shared" si="27"/>
        <v/>
      </c>
      <c r="H421" s="42" t="str">
        <f t="shared" si="26"/>
        <v/>
      </c>
      <c r="I421" s="43" t="str">
        <f>IF(A421="","",IF(lookup!O390&lt;0,0,lookup!O390))</f>
        <v/>
      </c>
    </row>
    <row r="422" spans="1:9">
      <c r="A422" s="40" t="str">
        <f>IF(I421="","",IF(I421&lt;=0,"",IF(A421=lookup!$I$1,"",lookup!I391)))</f>
        <v/>
      </c>
      <c r="B422" s="41" t="str">
        <f t="shared" si="24"/>
        <v/>
      </c>
      <c r="C422" s="64" t="str">
        <f t="shared" si="25"/>
        <v/>
      </c>
      <c r="D422" s="42" t="str">
        <f>IF(A422="","",lookup!M391)</f>
        <v/>
      </c>
      <c r="E422" s="59"/>
      <c r="F422" s="42" t="str">
        <f>IF(A422="","",lookup!K391)</f>
        <v/>
      </c>
      <c r="G422" s="42" t="str">
        <f t="shared" si="27"/>
        <v/>
      </c>
      <c r="H422" s="42" t="str">
        <f t="shared" si="26"/>
        <v/>
      </c>
      <c r="I422" s="43" t="str">
        <f>IF(A422="","",IF(lookup!O391&lt;0,0,lookup!O391))</f>
        <v/>
      </c>
    </row>
    <row r="423" spans="1:9">
      <c r="A423" s="40" t="str">
        <f>IF(I422="","",IF(I422&lt;=0,"",IF(A422=lookup!$I$1,"",lookup!I392)))</f>
        <v/>
      </c>
      <c r="B423" s="41" t="str">
        <f t="shared" si="24"/>
        <v/>
      </c>
      <c r="C423" s="64" t="str">
        <f t="shared" si="25"/>
        <v/>
      </c>
      <c r="D423" s="42" t="str">
        <f>IF(A423="","",lookup!M392)</f>
        <v/>
      </c>
      <c r="E423" s="59"/>
      <c r="F423" s="42" t="str">
        <f>IF(A423="","",lookup!K392)</f>
        <v/>
      </c>
      <c r="G423" s="42" t="str">
        <f t="shared" si="27"/>
        <v/>
      </c>
      <c r="H423" s="42" t="str">
        <f t="shared" si="26"/>
        <v/>
      </c>
      <c r="I423" s="43" t="str">
        <f>IF(A423="","",IF(lookup!O392&lt;0,0,lookup!O392))</f>
        <v/>
      </c>
    </row>
    <row r="424" spans="1:9">
      <c r="A424" s="40" t="str">
        <f>IF(I423="","",IF(I423&lt;=0,"",IF(A423=lookup!$I$1,"",lookup!I393)))</f>
        <v/>
      </c>
      <c r="B424" s="41" t="str">
        <f t="shared" si="24"/>
        <v/>
      </c>
      <c r="C424" s="64" t="str">
        <f t="shared" si="25"/>
        <v/>
      </c>
      <c r="D424" s="42" t="str">
        <f>IF(A424="","",lookup!M393)</f>
        <v/>
      </c>
      <c r="E424" s="59"/>
      <c r="F424" s="42" t="str">
        <f>IF(A424="","",lookup!K393)</f>
        <v/>
      </c>
      <c r="G424" s="42" t="str">
        <f t="shared" si="27"/>
        <v/>
      </c>
      <c r="H424" s="42" t="str">
        <f t="shared" si="26"/>
        <v/>
      </c>
      <c r="I424" s="43" t="str">
        <f>IF(A424="","",IF(lookup!O393&lt;0,0,lookup!O393))</f>
        <v/>
      </c>
    </row>
    <row r="425" spans="1:9">
      <c r="A425" s="40" t="str">
        <f>IF(I424="","",IF(I424&lt;=0,"",IF(A424=lookup!$I$1,"",lookup!I394)))</f>
        <v/>
      </c>
      <c r="B425" s="41" t="str">
        <f t="shared" si="24"/>
        <v/>
      </c>
      <c r="C425" s="64" t="str">
        <f t="shared" si="25"/>
        <v/>
      </c>
      <c r="D425" s="42" t="str">
        <f>IF(A425="","",lookup!M394)</f>
        <v/>
      </c>
      <c r="E425" s="59"/>
      <c r="F425" s="42" t="str">
        <f>IF(A425="","",lookup!K394)</f>
        <v/>
      </c>
      <c r="G425" s="42" t="str">
        <f t="shared" si="27"/>
        <v/>
      </c>
      <c r="H425" s="42" t="str">
        <f t="shared" si="26"/>
        <v/>
      </c>
      <c r="I425" s="43" t="str">
        <f>IF(A425="","",IF(lookup!O394&lt;0,0,lookup!O394))</f>
        <v/>
      </c>
    </row>
    <row r="426" spans="1:9">
      <c r="A426" s="40" t="str">
        <f>IF(I425="","",IF(I425&lt;=0,"",IF(A425=lookup!$I$1,"",lookup!I395)))</f>
        <v/>
      </c>
      <c r="B426" s="41" t="str">
        <f t="shared" si="24"/>
        <v/>
      </c>
      <c r="C426" s="64" t="str">
        <f t="shared" si="25"/>
        <v/>
      </c>
      <c r="D426" s="42" t="str">
        <f>IF(A426="","",lookup!M395)</f>
        <v/>
      </c>
      <c r="E426" s="59"/>
      <c r="F426" s="42" t="str">
        <f>IF(A426="","",lookup!K395)</f>
        <v/>
      </c>
      <c r="G426" s="42" t="str">
        <f t="shared" si="27"/>
        <v/>
      </c>
      <c r="H426" s="42" t="str">
        <f t="shared" si="26"/>
        <v/>
      </c>
      <c r="I426" s="43" t="str">
        <f>IF(A426="","",IF(lookup!O395&lt;0,0,lookup!O395))</f>
        <v/>
      </c>
    </row>
    <row r="427" spans="1:9">
      <c r="A427" s="40" t="str">
        <f>IF(I426="","",IF(I426&lt;=0,"",IF(A426=lookup!$I$1,"",lookup!I396)))</f>
        <v/>
      </c>
      <c r="B427" s="41" t="str">
        <f t="shared" si="24"/>
        <v/>
      </c>
      <c r="C427" s="64" t="str">
        <f t="shared" si="25"/>
        <v/>
      </c>
      <c r="D427" s="42" t="str">
        <f>IF(A427="","",lookup!M396)</f>
        <v/>
      </c>
      <c r="E427" s="59"/>
      <c r="F427" s="42" t="str">
        <f>IF(A427="","",lookup!K396)</f>
        <v/>
      </c>
      <c r="G427" s="42" t="str">
        <f t="shared" si="27"/>
        <v/>
      </c>
      <c r="H427" s="42" t="str">
        <f t="shared" si="26"/>
        <v/>
      </c>
      <c r="I427" s="43" t="str">
        <f>IF(A427="","",IF(lookup!O396&lt;0,0,lookup!O396))</f>
        <v/>
      </c>
    </row>
    <row r="428" spans="1:9">
      <c r="A428" s="40" t="str">
        <f>IF(I427="","",IF(I427&lt;=0,"",IF(A427=lookup!$I$1,"",lookup!I397)))</f>
        <v/>
      </c>
      <c r="B428" s="41" t="str">
        <f t="shared" si="24"/>
        <v/>
      </c>
      <c r="C428" s="64" t="str">
        <f t="shared" si="25"/>
        <v/>
      </c>
      <c r="D428" s="42" t="str">
        <f>IF(A428="","",lookup!M397)</f>
        <v/>
      </c>
      <c r="E428" s="59"/>
      <c r="F428" s="42" t="str">
        <f>IF(A428="","",lookup!K397)</f>
        <v/>
      </c>
      <c r="G428" s="42" t="str">
        <f t="shared" si="27"/>
        <v/>
      </c>
      <c r="H428" s="42" t="str">
        <f t="shared" si="26"/>
        <v/>
      </c>
      <c r="I428" s="43" t="str">
        <f>IF(A428="","",IF(lookup!O397&lt;0,0,lookup!O397))</f>
        <v/>
      </c>
    </row>
    <row r="429" spans="1:9">
      <c r="A429" s="40" t="str">
        <f>IF(I428="","",IF(I428&lt;=0,"",IF(A428=lookup!$I$1,"",lookup!I398)))</f>
        <v/>
      </c>
      <c r="B429" s="41" t="str">
        <f t="shared" si="24"/>
        <v/>
      </c>
      <c r="C429" s="64" t="str">
        <f t="shared" si="25"/>
        <v/>
      </c>
      <c r="D429" s="42" t="str">
        <f>IF(A429="","",lookup!M398)</f>
        <v/>
      </c>
      <c r="E429" s="59"/>
      <c r="F429" s="42" t="str">
        <f>IF(A429="","",lookup!K398)</f>
        <v/>
      </c>
      <c r="G429" s="42" t="str">
        <f t="shared" si="27"/>
        <v/>
      </c>
      <c r="H429" s="42" t="str">
        <f t="shared" si="26"/>
        <v/>
      </c>
      <c r="I429" s="43" t="str">
        <f>IF(A429="","",IF(lookup!O398&lt;0,0,lookup!O398))</f>
        <v/>
      </c>
    </row>
    <row r="430" spans="1:9" ht="13.5" thickBot="1">
      <c r="A430" s="34" t="str">
        <f>IF(I429="","",IF(I429&lt;=0,"",IF(A429=lookup!$I$1,"",lookup!I399)))</f>
        <v/>
      </c>
      <c r="B430" s="44" t="str">
        <f t="shared" si="24"/>
        <v/>
      </c>
      <c r="C430" s="65" t="str">
        <f t="shared" si="25"/>
        <v/>
      </c>
      <c r="D430" s="37" t="str">
        <f>IF(A430="","",lookup!M399)</f>
        <v/>
      </c>
      <c r="E430" s="60"/>
      <c r="F430" s="37" t="str">
        <f>IF(A430="","",lookup!K399)</f>
        <v/>
      </c>
      <c r="G430" s="37" t="str">
        <f t="shared" si="27"/>
        <v/>
      </c>
      <c r="H430" s="37" t="str">
        <f t="shared" si="26"/>
        <v/>
      </c>
      <c r="I430" s="38" t="str">
        <f>IF(A430="","",IF(lookup!O399&lt;0,0,lookup!O399))</f>
        <v/>
      </c>
    </row>
    <row r="431" spans="1:9">
      <c r="A431" s="30" t="str">
        <f>IF(I430="","",IF(I430&lt;=0,"",IF(A430=lookup!$I$1,"",lookup!I400)))</f>
        <v/>
      </c>
      <c r="B431" s="39" t="str">
        <f t="shared" si="24"/>
        <v/>
      </c>
      <c r="C431" s="63" t="str">
        <f t="shared" si="25"/>
        <v/>
      </c>
      <c r="D431" s="32" t="str">
        <f>IF(A431="","",lookup!M400)</f>
        <v/>
      </c>
      <c r="E431" s="58"/>
      <c r="F431" s="32" t="str">
        <f>IF(A431="","",lookup!K400)</f>
        <v/>
      </c>
      <c r="G431" s="32" t="str">
        <f t="shared" si="27"/>
        <v/>
      </c>
      <c r="H431" s="32" t="str">
        <f t="shared" si="26"/>
        <v/>
      </c>
      <c r="I431" s="33" t="str">
        <f>IF(A431="","",IF(lookup!O400&lt;0,0,lookup!O400))</f>
        <v/>
      </c>
    </row>
    <row r="432" spans="1:9">
      <c r="A432" s="40" t="str">
        <f>IF(I431="","",IF(I431&lt;=0,"",IF(A431=lookup!$I$1,"",lookup!I401)))</f>
        <v/>
      </c>
      <c r="B432" s="41" t="str">
        <f t="shared" si="24"/>
        <v/>
      </c>
      <c r="C432" s="64" t="str">
        <f t="shared" si="25"/>
        <v/>
      </c>
      <c r="D432" s="42" t="str">
        <f>IF(A432="","",lookup!M401)</f>
        <v/>
      </c>
      <c r="E432" s="59"/>
      <c r="F432" s="42" t="str">
        <f>IF(A432="","",lookup!K401)</f>
        <v/>
      </c>
      <c r="G432" s="42" t="str">
        <f t="shared" si="27"/>
        <v/>
      </c>
      <c r="H432" s="42" t="str">
        <f t="shared" si="26"/>
        <v/>
      </c>
      <c r="I432" s="43" t="str">
        <f>IF(A432="","",IF(lookup!O401&lt;0,0,lookup!O401))</f>
        <v/>
      </c>
    </row>
    <row r="433" spans="1:9">
      <c r="A433" s="40" t="str">
        <f>IF(I432="","",IF(I432&lt;=0,"",IF(A432=lookup!$I$1,"",lookup!I402)))</f>
        <v/>
      </c>
      <c r="B433" s="41" t="str">
        <f t="shared" si="24"/>
        <v/>
      </c>
      <c r="C433" s="64" t="str">
        <f t="shared" si="25"/>
        <v/>
      </c>
      <c r="D433" s="42" t="str">
        <f>IF(A433="","",lookup!M402)</f>
        <v/>
      </c>
      <c r="E433" s="59"/>
      <c r="F433" s="42" t="str">
        <f>IF(A433="","",lookup!K402)</f>
        <v/>
      </c>
      <c r="G433" s="42" t="str">
        <f t="shared" si="27"/>
        <v/>
      </c>
      <c r="H433" s="42" t="str">
        <f t="shared" si="26"/>
        <v/>
      </c>
      <c r="I433" s="43" t="str">
        <f>IF(A433="","",IF(lookup!O402&lt;0,0,lookup!O402))</f>
        <v/>
      </c>
    </row>
    <row r="434" spans="1:9">
      <c r="A434" s="40" t="str">
        <f>IF(I433="","",IF(I433&lt;=0,"",IF(A433=lookup!$I$1,"",lookup!I403)))</f>
        <v/>
      </c>
      <c r="B434" s="41" t="str">
        <f t="shared" si="24"/>
        <v/>
      </c>
      <c r="C434" s="64" t="str">
        <f t="shared" si="25"/>
        <v/>
      </c>
      <c r="D434" s="42" t="str">
        <f>IF(A434="","",lookup!M403)</f>
        <v/>
      </c>
      <c r="E434" s="59"/>
      <c r="F434" s="42" t="str">
        <f>IF(A434="","",lookup!K403)</f>
        <v/>
      </c>
      <c r="G434" s="42" t="str">
        <f t="shared" si="27"/>
        <v/>
      </c>
      <c r="H434" s="42" t="str">
        <f t="shared" si="26"/>
        <v/>
      </c>
      <c r="I434" s="43" t="str">
        <f>IF(A434="","",IF(lookup!O403&lt;0,0,lookup!O403))</f>
        <v/>
      </c>
    </row>
    <row r="435" spans="1:9">
      <c r="A435" s="40" t="str">
        <f>IF(I434="","",IF(I434&lt;=0,"",IF(A434=lookup!$I$1,"",lookup!I404)))</f>
        <v/>
      </c>
      <c r="B435" s="41" t="str">
        <f t="shared" si="24"/>
        <v/>
      </c>
      <c r="C435" s="64" t="str">
        <f t="shared" si="25"/>
        <v/>
      </c>
      <c r="D435" s="42" t="str">
        <f>IF(A435="","",lookup!M404)</f>
        <v/>
      </c>
      <c r="E435" s="59"/>
      <c r="F435" s="42" t="str">
        <f>IF(A435="","",lookup!K404)</f>
        <v/>
      </c>
      <c r="G435" s="42" t="str">
        <f t="shared" si="27"/>
        <v/>
      </c>
      <c r="H435" s="42" t="str">
        <f t="shared" si="26"/>
        <v/>
      </c>
      <c r="I435" s="43" t="str">
        <f>IF(A435="","",IF(lookup!O404&lt;0,0,lookup!O404))</f>
        <v/>
      </c>
    </row>
    <row r="436" spans="1:9">
      <c r="A436" s="40" t="str">
        <f>IF(I435="","",IF(I435&lt;=0,"",IF(A435=lookup!$I$1,"",lookup!I405)))</f>
        <v/>
      </c>
      <c r="B436" s="41" t="str">
        <f t="shared" si="24"/>
        <v/>
      </c>
      <c r="C436" s="64" t="str">
        <f t="shared" si="25"/>
        <v/>
      </c>
      <c r="D436" s="42" t="str">
        <f>IF(A436="","",lookup!M405)</f>
        <v/>
      </c>
      <c r="E436" s="59"/>
      <c r="F436" s="42" t="str">
        <f>IF(A436="","",lookup!K405)</f>
        <v/>
      </c>
      <c r="G436" s="42" t="str">
        <f t="shared" si="27"/>
        <v/>
      </c>
      <c r="H436" s="42" t="str">
        <f t="shared" si="26"/>
        <v/>
      </c>
      <c r="I436" s="43" t="str">
        <f>IF(A436="","",IF(lookup!O405&lt;0,0,lookup!O405))</f>
        <v/>
      </c>
    </row>
    <row r="437" spans="1:9">
      <c r="A437" s="40" t="str">
        <f>IF(I436="","",IF(I436&lt;=0,"",IF(A436=lookup!$I$1,"",lookup!I406)))</f>
        <v/>
      </c>
      <c r="B437" s="41" t="str">
        <f t="shared" si="24"/>
        <v/>
      </c>
      <c r="C437" s="64" t="str">
        <f t="shared" si="25"/>
        <v/>
      </c>
      <c r="D437" s="42" t="str">
        <f>IF(A437="","",lookup!M406)</f>
        <v/>
      </c>
      <c r="E437" s="59"/>
      <c r="F437" s="42" t="str">
        <f>IF(A437="","",lookup!K406)</f>
        <v/>
      </c>
      <c r="G437" s="42" t="str">
        <f t="shared" si="27"/>
        <v/>
      </c>
      <c r="H437" s="42" t="str">
        <f t="shared" si="26"/>
        <v/>
      </c>
      <c r="I437" s="43" t="str">
        <f>IF(A437="","",IF(lookup!O406&lt;0,0,lookup!O406))</f>
        <v/>
      </c>
    </row>
    <row r="438" spans="1:9">
      <c r="A438" s="40" t="str">
        <f>IF(I437="","",IF(I437&lt;=0,"",IF(A437=lookup!$I$1,"",lookup!I407)))</f>
        <v/>
      </c>
      <c r="B438" s="41" t="str">
        <f t="shared" si="24"/>
        <v/>
      </c>
      <c r="C438" s="64" t="str">
        <f t="shared" si="25"/>
        <v/>
      </c>
      <c r="D438" s="42" t="str">
        <f>IF(A438="","",lookup!M407)</f>
        <v/>
      </c>
      <c r="E438" s="59"/>
      <c r="F438" s="42" t="str">
        <f>IF(A438="","",lookup!K407)</f>
        <v/>
      </c>
      <c r="G438" s="42" t="str">
        <f t="shared" si="27"/>
        <v/>
      </c>
      <c r="H438" s="42" t="str">
        <f t="shared" si="26"/>
        <v/>
      </c>
      <c r="I438" s="43" t="str">
        <f>IF(A438="","",IF(lookup!O407&lt;0,0,lookup!O407))</f>
        <v/>
      </c>
    </row>
    <row r="439" spans="1:9">
      <c r="A439" s="40" t="str">
        <f>IF(I438="","",IF(I438&lt;=0,"",IF(A438=lookup!$I$1,"",lookup!I408)))</f>
        <v/>
      </c>
      <c r="B439" s="41" t="str">
        <f t="shared" si="24"/>
        <v/>
      </c>
      <c r="C439" s="64" t="str">
        <f t="shared" si="25"/>
        <v/>
      </c>
      <c r="D439" s="42" t="str">
        <f>IF(A439="","",lookup!M408)</f>
        <v/>
      </c>
      <c r="E439" s="59"/>
      <c r="F439" s="42" t="str">
        <f>IF(A439="","",lookup!K408)</f>
        <v/>
      </c>
      <c r="G439" s="42" t="str">
        <f t="shared" si="27"/>
        <v/>
      </c>
      <c r="H439" s="42" t="str">
        <f t="shared" si="26"/>
        <v/>
      </c>
      <c r="I439" s="43" t="str">
        <f>IF(A439="","",IF(lookup!O408&lt;0,0,lookup!O408))</f>
        <v/>
      </c>
    </row>
    <row r="440" spans="1:9">
      <c r="A440" s="40" t="str">
        <f>IF(I439="","",IF(I439&lt;=0,"",IF(A439=lookup!$I$1,"",lookup!I409)))</f>
        <v/>
      </c>
      <c r="B440" s="41" t="str">
        <f t="shared" si="24"/>
        <v/>
      </c>
      <c r="C440" s="64" t="str">
        <f t="shared" si="25"/>
        <v/>
      </c>
      <c r="D440" s="42" t="str">
        <f>IF(A440="","",lookup!M409)</f>
        <v/>
      </c>
      <c r="E440" s="59"/>
      <c r="F440" s="42" t="str">
        <f>IF(A440="","",lookup!K409)</f>
        <v/>
      </c>
      <c r="G440" s="42" t="str">
        <f t="shared" si="27"/>
        <v/>
      </c>
      <c r="H440" s="42" t="str">
        <f t="shared" si="26"/>
        <v/>
      </c>
      <c r="I440" s="43" t="str">
        <f>IF(A440="","",IF(lookup!O409&lt;0,0,lookup!O409))</f>
        <v/>
      </c>
    </row>
    <row r="441" spans="1:9">
      <c r="A441" s="40" t="str">
        <f>IF(I440="","",IF(I440&lt;=0,"",IF(A440=lookup!$I$1,"",lookup!I410)))</f>
        <v/>
      </c>
      <c r="B441" s="41" t="str">
        <f t="shared" si="24"/>
        <v/>
      </c>
      <c r="C441" s="64" t="str">
        <f t="shared" si="25"/>
        <v/>
      </c>
      <c r="D441" s="42" t="str">
        <f>IF(A441="","",lookup!M410)</f>
        <v/>
      </c>
      <c r="E441" s="59"/>
      <c r="F441" s="42" t="str">
        <f>IF(A441="","",lookup!K410)</f>
        <v/>
      </c>
      <c r="G441" s="42" t="str">
        <f t="shared" si="27"/>
        <v/>
      </c>
      <c r="H441" s="42" t="str">
        <f t="shared" si="26"/>
        <v/>
      </c>
      <c r="I441" s="43" t="str">
        <f>IF(A441="","",IF(lookup!O410&lt;0,0,lookup!O410))</f>
        <v/>
      </c>
    </row>
    <row r="442" spans="1:9" ht="13.5" thickBot="1">
      <c r="A442" s="34" t="str">
        <f>IF(I441="","",IF(I441&lt;=0,"",IF(A441=lookup!$I$1,"",lookup!I411)))</f>
        <v/>
      </c>
      <c r="B442" s="44" t="str">
        <f t="shared" si="24"/>
        <v/>
      </c>
      <c r="C442" s="65" t="str">
        <f t="shared" si="25"/>
        <v/>
      </c>
      <c r="D442" s="37" t="str">
        <f>IF(A442="","",lookup!M411)</f>
        <v/>
      </c>
      <c r="E442" s="60"/>
      <c r="F442" s="37" t="str">
        <f>IF(A442="","",lookup!K411)</f>
        <v/>
      </c>
      <c r="G442" s="37" t="str">
        <f t="shared" si="27"/>
        <v/>
      </c>
      <c r="H442" s="37" t="str">
        <f t="shared" si="26"/>
        <v/>
      </c>
      <c r="I442" s="38" t="str">
        <f>IF(A442="","",IF(lookup!O411&lt;0,0,lookup!O411))</f>
        <v/>
      </c>
    </row>
    <row r="443" spans="1:9">
      <c r="A443" s="30" t="str">
        <f>IF(I442="","",IF(I442&lt;=0,"",IF(A442=lookup!$I$1,"",lookup!I412)))</f>
        <v/>
      </c>
      <c r="B443" s="39" t="str">
        <f t="shared" si="24"/>
        <v/>
      </c>
      <c r="C443" s="63" t="str">
        <f t="shared" si="25"/>
        <v/>
      </c>
      <c r="D443" s="32" t="str">
        <f>IF(A443="","",lookup!M412)</f>
        <v/>
      </c>
      <c r="E443" s="58"/>
      <c r="F443" s="32" t="str">
        <f>IF(A443="","",lookup!K412)</f>
        <v/>
      </c>
      <c r="G443" s="32" t="str">
        <f t="shared" si="27"/>
        <v/>
      </c>
      <c r="H443" s="32" t="str">
        <f t="shared" si="26"/>
        <v/>
      </c>
      <c r="I443" s="33" t="str">
        <f>IF(A443="","",IF(lookup!O412&lt;0,0,lookup!O412))</f>
        <v/>
      </c>
    </row>
    <row r="444" spans="1:9">
      <c r="A444" s="40" t="str">
        <f>IF(I443="","",IF(I443&lt;=0,"",IF(A443=lookup!$I$1,"",lookup!I413)))</f>
        <v/>
      </c>
      <c r="B444" s="41" t="str">
        <f t="shared" si="24"/>
        <v/>
      </c>
      <c r="C444" s="64" t="str">
        <f t="shared" si="25"/>
        <v/>
      </c>
      <c r="D444" s="42" t="str">
        <f>IF(A444="","",lookup!M413)</f>
        <v/>
      </c>
      <c r="E444" s="59"/>
      <c r="F444" s="42" t="str">
        <f>IF(A444="","",lookup!K413)</f>
        <v/>
      </c>
      <c r="G444" s="42" t="str">
        <f t="shared" si="27"/>
        <v/>
      </c>
      <c r="H444" s="42" t="str">
        <f t="shared" si="26"/>
        <v/>
      </c>
      <c r="I444" s="43" t="str">
        <f>IF(A444="","",IF(lookup!O413&lt;0,0,lookup!O413))</f>
        <v/>
      </c>
    </row>
    <row r="445" spans="1:9">
      <c r="A445" s="40" t="str">
        <f>IF(I444="","",IF(I444&lt;=0,"",IF(A444=lookup!$I$1,"",lookup!I414)))</f>
        <v/>
      </c>
      <c r="B445" s="41" t="str">
        <f t="shared" si="24"/>
        <v/>
      </c>
      <c r="C445" s="64" t="str">
        <f t="shared" si="25"/>
        <v/>
      </c>
      <c r="D445" s="42" t="str">
        <f>IF(A445="","",lookup!M414)</f>
        <v/>
      </c>
      <c r="E445" s="59"/>
      <c r="F445" s="42" t="str">
        <f>IF(A445="","",lookup!K414)</f>
        <v/>
      </c>
      <c r="G445" s="42" t="str">
        <f t="shared" si="27"/>
        <v/>
      </c>
      <c r="H445" s="42" t="str">
        <f t="shared" si="26"/>
        <v/>
      </c>
      <c r="I445" s="43" t="str">
        <f>IF(A445="","",IF(lookup!O414&lt;0,0,lookup!O414))</f>
        <v/>
      </c>
    </row>
    <row r="446" spans="1:9">
      <c r="A446" s="40" t="str">
        <f>IF(I445="","",IF(I445&lt;=0,"",IF(A445=lookup!$I$1,"",lookup!I415)))</f>
        <v/>
      </c>
      <c r="B446" s="41" t="str">
        <f t="shared" si="24"/>
        <v/>
      </c>
      <c r="C446" s="64" t="str">
        <f t="shared" si="25"/>
        <v/>
      </c>
      <c r="D446" s="42" t="str">
        <f>IF(A446="","",lookup!M415)</f>
        <v/>
      </c>
      <c r="E446" s="59"/>
      <c r="F446" s="42" t="str">
        <f>IF(A446="","",lookup!K415)</f>
        <v/>
      </c>
      <c r="G446" s="42" t="str">
        <f t="shared" si="27"/>
        <v/>
      </c>
      <c r="H446" s="42" t="str">
        <f t="shared" si="26"/>
        <v/>
      </c>
      <c r="I446" s="43" t="str">
        <f>IF(A446="","",IF(lookup!O415&lt;0,0,lookup!O415))</f>
        <v/>
      </c>
    </row>
    <row r="447" spans="1:9">
      <c r="A447" s="40" t="str">
        <f>IF(I446="","",IF(I446&lt;=0,"",IF(A446=lookup!$I$1,"",lookup!I416)))</f>
        <v/>
      </c>
      <c r="B447" s="41" t="str">
        <f t="shared" si="24"/>
        <v/>
      </c>
      <c r="C447" s="64" t="str">
        <f t="shared" si="25"/>
        <v/>
      </c>
      <c r="D447" s="42" t="str">
        <f>IF(A447="","",lookup!M416)</f>
        <v/>
      </c>
      <c r="E447" s="59"/>
      <c r="F447" s="42" t="str">
        <f>IF(A447="","",lookup!K416)</f>
        <v/>
      </c>
      <c r="G447" s="42" t="str">
        <f t="shared" si="27"/>
        <v/>
      </c>
      <c r="H447" s="42" t="str">
        <f t="shared" si="26"/>
        <v/>
      </c>
      <c r="I447" s="43" t="str">
        <f>IF(A447="","",IF(lookup!O416&lt;0,0,lookup!O416))</f>
        <v/>
      </c>
    </row>
    <row r="448" spans="1:9">
      <c r="A448" s="40" t="str">
        <f>IF(I447="","",IF(I447&lt;=0,"",IF(A447=lookup!$I$1,"",lookup!I417)))</f>
        <v/>
      </c>
      <c r="B448" s="41" t="str">
        <f t="shared" si="24"/>
        <v/>
      </c>
      <c r="C448" s="64" t="str">
        <f t="shared" si="25"/>
        <v/>
      </c>
      <c r="D448" s="42" t="str">
        <f>IF(A448="","",lookup!M417)</f>
        <v/>
      </c>
      <c r="E448" s="59"/>
      <c r="F448" s="42" t="str">
        <f>IF(A448="","",lookup!K417)</f>
        <v/>
      </c>
      <c r="G448" s="42" t="str">
        <f t="shared" si="27"/>
        <v/>
      </c>
      <c r="H448" s="42" t="str">
        <f t="shared" si="26"/>
        <v/>
      </c>
      <c r="I448" s="43" t="str">
        <f>IF(A448="","",IF(lookup!O417&lt;0,0,lookup!O417))</f>
        <v/>
      </c>
    </row>
    <row r="449" spans="1:9">
      <c r="A449" s="40" t="str">
        <f>IF(I448="","",IF(I448&lt;=0,"",IF(A448=lookup!$I$1,"",lookup!I418)))</f>
        <v/>
      </c>
      <c r="B449" s="41" t="str">
        <f t="shared" si="24"/>
        <v/>
      </c>
      <c r="C449" s="64" t="str">
        <f t="shared" si="25"/>
        <v/>
      </c>
      <c r="D449" s="42" t="str">
        <f>IF(A449="","",lookup!M418)</f>
        <v/>
      </c>
      <c r="E449" s="59"/>
      <c r="F449" s="42" t="str">
        <f>IF(A449="","",lookup!K418)</f>
        <v/>
      </c>
      <c r="G449" s="42" t="str">
        <f t="shared" si="27"/>
        <v/>
      </c>
      <c r="H449" s="42" t="str">
        <f t="shared" si="26"/>
        <v/>
      </c>
      <c r="I449" s="43" t="str">
        <f>IF(A449="","",IF(lookup!O418&lt;0,0,lookup!O418))</f>
        <v/>
      </c>
    </row>
    <row r="450" spans="1:9">
      <c r="A450" s="40" t="str">
        <f>IF(I449="","",IF(I449&lt;=0,"",IF(A449=lookup!$I$1,"",lookup!I419)))</f>
        <v/>
      </c>
      <c r="B450" s="41" t="str">
        <f t="shared" si="24"/>
        <v/>
      </c>
      <c r="C450" s="64" t="str">
        <f t="shared" si="25"/>
        <v/>
      </c>
      <c r="D450" s="42" t="str">
        <f>IF(A450="","",lookup!M419)</f>
        <v/>
      </c>
      <c r="E450" s="59"/>
      <c r="F450" s="42" t="str">
        <f>IF(A450="","",lookup!K419)</f>
        <v/>
      </c>
      <c r="G450" s="42" t="str">
        <f t="shared" si="27"/>
        <v/>
      </c>
      <c r="H450" s="42" t="str">
        <f t="shared" si="26"/>
        <v/>
      </c>
      <c r="I450" s="43" t="str">
        <f>IF(A450="","",IF(lookup!O419&lt;0,0,lookup!O419))</f>
        <v/>
      </c>
    </row>
    <row r="451" spans="1:9">
      <c r="A451" s="40" t="str">
        <f>IF(I450="","",IF(I450&lt;=0,"",IF(A450=lookup!$I$1,"",lookup!I420)))</f>
        <v/>
      </c>
      <c r="B451" s="41" t="str">
        <f t="shared" si="24"/>
        <v/>
      </c>
      <c r="C451" s="64" t="str">
        <f t="shared" si="25"/>
        <v/>
      </c>
      <c r="D451" s="42" t="str">
        <f>IF(A451="","",lookup!M420)</f>
        <v/>
      </c>
      <c r="E451" s="59"/>
      <c r="F451" s="42" t="str">
        <f>IF(A451="","",lookup!K420)</f>
        <v/>
      </c>
      <c r="G451" s="42" t="str">
        <f t="shared" si="27"/>
        <v/>
      </c>
      <c r="H451" s="42" t="str">
        <f t="shared" si="26"/>
        <v/>
      </c>
      <c r="I451" s="43" t="str">
        <f>IF(A451="","",IF(lookup!O420&lt;0,0,lookup!O420))</f>
        <v/>
      </c>
    </row>
    <row r="452" spans="1:9">
      <c r="A452" s="40" t="str">
        <f>IF(I451="","",IF(I451&lt;=0,"",IF(A451=lookup!$I$1,"",lookup!I421)))</f>
        <v/>
      </c>
      <c r="B452" s="41" t="str">
        <f t="shared" si="24"/>
        <v/>
      </c>
      <c r="C452" s="64" t="str">
        <f t="shared" si="25"/>
        <v/>
      </c>
      <c r="D452" s="42" t="str">
        <f>IF(A452="","",lookup!M421)</f>
        <v/>
      </c>
      <c r="E452" s="59"/>
      <c r="F452" s="42" t="str">
        <f>IF(A452="","",lookup!K421)</f>
        <v/>
      </c>
      <c r="G452" s="42" t="str">
        <f t="shared" si="27"/>
        <v/>
      </c>
      <c r="H452" s="42" t="str">
        <f t="shared" si="26"/>
        <v/>
      </c>
      <c r="I452" s="43" t="str">
        <f>IF(A452="","",IF(lookup!O421&lt;0,0,lookup!O421))</f>
        <v/>
      </c>
    </row>
    <row r="453" spans="1:9">
      <c r="A453" s="40" t="str">
        <f>IF(I452="","",IF(I452&lt;=0,"",IF(A452=lookup!$I$1,"",lookup!I422)))</f>
        <v/>
      </c>
      <c r="B453" s="41" t="str">
        <f t="shared" si="24"/>
        <v/>
      </c>
      <c r="C453" s="64" t="str">
        <f t="shared" si="25"/>
        <v/>
      </c>
      <c r="D453" s="42" t="str">
        <f>IF(A453="","",lookup!M422)</f>
        <v/>
      </c>
      <c r="E453" s="59"/>
      <c r="F453" s="42" t="str">
        <f>IF(A453="","",lookup!K422)</f>
        <v/>
      </c>
      <c r="G453" s="42" t="str">
        <f t="shared" si="27"/>
        <v/>
      </c>
      <c r="H453" s="42" t="str">
        <f t="shared" si="26"/>
        <v/>
      </c>
      <c r="I453" s="43" t="str">
        <f>IF(A453="","",IF(lookup!O422&lt;0,0,lookup!O422))</f>
        <v/>
      </c>
    </row>
    <row r="454" spans="1:9" ht="13.5" thickBot="1">
      <c r="A454" s="34" t="str">
        <f>IF(I453="","",IF(I453&lt;=0,"",IF(A453=lookup!$I$1,"",lookup!I423)))</f>
        <v/>
      </c>
      <c r="B454" s="44" t="str">
        <f t="shared" si="24"/>
        <v/>
      </c>
      <c r="C454" s="65" t="str">
        <f t="shared" si="25"/>
        <v/>
      </c>
      <c r="D454" s="37" t="str">
        <f>IF(A454="","",lookup!M423)</f>
        <v/>
      </c>
      <c r="E454" s="60"/>
      <c r="F454" s="37" t="str">
        <f>IF(A454="","",lookup!K423)</f>
        <v/>
      </c>
      <c r="G454" s="37" t="str">
        <f t="shared" si="27"/>
        <v/>
      </c>
      <c r="H454" s="37" t="str">
        <f t="shared" si="26"/>
        <v/>
      </c>
      <c r="I454" s="38" t="str">
        <f>IF(A454="","",IF(lookup!O423&lt;0,0,lookup!O423))</f>
        <v/>
      </c>
    </row>
    <row r="455" spans="1:9">
      <c r="A455" s="30" t="str">
        <f>IF(I454="","",IF(I454&lt;=0,"",IF(A454=lookup!$I$1,"",lookup!I424)))</f>
        <v/>
      </c>
      <c r="B455" s="39" t="str">
        <f t="shared" si="24"/>
        <v/>
      </c>
      <c r="C455" s="63" t="str">
        <f t="shared" si="25"/>
        <v/>
      </c>
      <c r="D455" s="32" t="str">
        <f>IF(A455="","",lookup!M424)</f>
        <v/>
      </c>
      <c r="E455" s="58"/>
      <c r="F455" s="32" t="str">
        <f>IF(A455="","",lookup!K424)</f>
        <v/>
      </c>
      <c r="G455" s="32" t="str">
        <f t="shared" si="27"/>
        <v/>
      </c>
      <c r="H455" s="32" t="str">
        <f t="shared" si="26"/>
        <v/>
      </c>
      <c r="I455" s="33" t="str">
        <f>IF(A455="","",IF(lookup!O424&lt;0,0,lookup!O424))</f>
        <v/>
      </c>
    </row>
    <row r="456" spans="1:9">
      <c r="A456" s="40" t="str">
        <f>IF(I455="","",IF(I455&lt;=0,"",IF(A455=lookup!$I$1,"",lookup!I425)))</f>
        <v/>
      </c>
      <c r="B456" s="41" t="str">
        <f t="shared" si="24"/>
        <v/>
      </c>
      <c r="C456" s="64" t="str">
        <f t="shared" si="25"/>
        <v/>
      </c>
      <c r="D456" s="42" t="str">
        <f>IF(A456="","",lookup!M425)</f>
        <v/>
      </c>
      <c r="E456" s="59"/>
      <c r="F456" s="42" t="str">
        <f>IF(A456="","",lookup!K425)</f>
        <v/>
      </c>
      <c r="G456" s="42" t="str">
        <f t="shared" si="27"/>
        <v/>
      </c>
      <c r="H456" s="42" t="str">
        <f t="shared" si="26"/>
        <v/>
      </c>
      <c r="I456" s="43" t="str">
        <f>IF(A456="","",IF(lookup!O425&lt;0,0,lookup!O425))</f>
        <v/>
      </c>
    </row>
    <row r="457" spans="1:9">
      <c r="A457" s="40" t="str">
        <f>IF(I456="","",IF(I456&lt;=0,"",IF(A456=lookup!$I$1,"",lookup!I426)))</f>
        <v/>
      </c>
      <c r="B457" s="41" t="str">
        <f t="shared" si="24"/>
        <v/>
      </c>
      <c r="C457" s="64" t="str">
        <f t="shared" si="25"/>
        <v/>
      </c>
      <c r="D457" s="42" t="str">
        <f>IF(A457="","",lookup!M426)</f>
        <v/>
      </c>
      <c r="E457" s="59"/>
      <c r="F457" s="42" t="str">
        <f>IF(A457="","",lookup!K426)</f>
        <v/>
      </c>
      <c r="G457" s="42" t="str">
        <f t="shared" si="27"/>
        <v/>
      </c>
      <c r="H457" s="42" t="str">
        <f t="shared" si="26"/>
        <v/>
      </c>
      <c r="I457" s="43" t="str">
        <f>IF(A457="","",IF(lookup!O426&lt;0,0,lookup!O426))</f>
        <v/>
      </c>
    </row>
    <row r="458" spans="1:9">
      <c r="A458" s="40" t="str">
        <f>IF(I457="","",IF(I457&lt;=0,"",IF(A457=lookup!$I$1,"",lookup!I427)))</f>
        <v/>
      </c>
      <c r="B458" s="41" t="str">
        <f t="shared" si="24"/>
        <v/>
      </c>
      <c r="C458" s="64" t="str">
        <f t="shared" si="25"/>
        <v/>
      </c>
      <c r="D458" s="42" t="str">
        <f>IF(A458="","",lookup!M427)</f>
        <v/>
      </c>
      <c r="E458" s="59"/>
      <c r="F458" s="42" t="str">
        <f>IF(A458="","",lookup!K427)</f>
        <v/>
      </c>
      <c r="G458" s="42" t="str">
        <f t="shared" si="27"/>
        <v/>
      </c>
      <c r="H458" s="42" t="str">
        <f t="shared" si="26"/>
        <v/>
      </c>
      <c r="I458" s="43" t="str">
        <f>IF(A458="","",IF(lookup!O427&lt;0,0,lookup!O427))</f>
        <v/>
      </c>
    </row>
    <row r="459" spans="1:9">
      <c r="A459" s="40" t="str">
        <f>IF(I458="","",IF(I458&lt;=0,"",IF(A458=lookup!$I$1,"",lookup!I428)))</f>
        <v/>
      </c>
      <c r="B459" s="41" t="str">
        <f t="shared" si="24"/>
        <v/>
      </c>
      <c r="C459" s="64" t="str">
        <f t="shared" si="25"/>
        <v/>
      </c>
      <c r="D459" s="42" t="str">
        <f>IF(A459="","",lookup!M428)</f>
        <v/>
      </c>
      <c r="E459" s="59"/>
      <c r="F459" s="42" t="str">
        <f>IF(A459="","",lookup!K428)</f>
        <v/>
      </c>
      <c r="G459" s="42" t="str">
        <f t="shared" si="27"/>
        <v/>
      </c>
      <c r="H459" s="42" t="str">
        <f t="shared" si="26"/>
        <v/>
      </c>
      <c r="I459" s="43" t="str">
        <f>IF(A459="","",IF(lookup!O428&lt;0,0,lookup!O428))</f>
        <v/>
      </c>
    </row>
    <row r="460" spans="1:9">
      <c r="A460" s="40" t="str">
        <f>IF(I459="","",IF(I459&lt;=0,"",IF(A459=lookup!$I$1,"",lookup!I429)))</f>
        <v/>
      </c>
      <c r="B460" s="41" t="str">
        <f t="shared" si="24"/>
        <v/>
      </c>
      <c r="C460" s="64" t="str">
        <f t="shared" si="25"/>
        <v/>
      </c>
      <c r="D460" s="42" t="str">
        <f>IF(A460="","",lookup!M429)</f>
        <v/>
      </c>
      <c r="E460" s="59"/>
      <c r="F460" s="42" t="str">
        <f>IF(A460="","",lookup!K429)</f>
        <v/>
      </c>
      <c r="G460" s="42" t="str">
        <f t="shared" si="27"/>
        <v/>
      </c>
      <c r="H460" s="42" t="str">
        <f t="shared" si="26"/>
        <v/>
      </c>
      <c r="I460" s="43" t="str">
        <f>IF(A460="","",IF(lookup!O429&lt;0,0,lookup!O429))</f>
        <v/>
      </c>
    </row>
    <row r="461" spans="1:9">
      <c r="A461" s="40" t="str">
        <f>IF(I460="","",IF(I460&lt;=0,"",IF(A460=lookup!$I$1,"",lookup!I430)))</f>
        <v/>
      </c>
      <c r="B461" s="41" t="str">
        <f t="shared" si="24"/>
        <v/>
      </c>
      <c r="C461" s="64" t="str">
        <f t="shared" si="25"/>
        <v/>
      </c>
      <c r="D461" s="42" t="str">
        <f>IF(A461="","",lookup!M430)</f>
        <v/>
      </c>
      <c r="E461" s="59"/>
      <c r="F461" s="42" t="str">
        <f>IF(A461="","",lookup!K430)</f>
        <v/>
      </c>
      <c r="G461" s="42" t="str">
        <f t="shared" si="27"/>
        <v/>
      </c>
      <c r="H461" s="42" t="str">
        <f t="shared" si="26"/>
        <v/>
      </c>
      <c r="I461" s="43" t="str">
        <f>IF(A461="","",IF(lookup!O430&lt;0,0,lookup!O430))</f>
        <v/>
      </c>
    </row>
    <row r="462" spans="1:9">
      <c r="A462" s="40" t="str">
        <f>IF(I461="","",IF(I461&lt;=0,"",IF(A461=lookup!$I$1,"",lookup!I431)))</f>
        <v/>
      </c>
      <c r="B462" s="41" t="str">
        <f t="shared" si="24"/>
        <v/>
      </c>
      <c r="C462" s="64" t="str">
        <f t="shared" si="25"/>
        <v/>
      </c>
      <c r="D462" s="42" t="str">
        <f>IF(A462="","",lookup!M431)</f>
        <v/>
      </c>
      <c r="E462" s="59"/>
      <c r="F462" s="42" t="str">
        <f>IF(A462="","",lookup!K431)</f>
        <v/>
      </c>
      <c r="G462" s="42" t="str">
        <f t="shared" si="27"/>
        <v/>
      </c>
      <c r="H462" s="42" t="str">
        <f t="shared" si="26"/>
        <v/>
      </c>
      <c r="I462" s="43" t="str">
        <f>IF(A462="","",IF(lookup!O431&lt;0,0,lookup!O431))</f>
        <v/>
      </c>
    </row>
    <row r="463" spans="1:9">
      <c r="A463" s="40" t="str">
        <f>IF(I462="","",IF(I462&lt;=0,"",IF(A462=lookup!$I$1,"",lookup!I432)))</f>
        <v/>
      </c>
      <c r="B463" s="41" t="str">
        <f t="shared" si="24"/>
        <v/>
      </c>
      <c r="C463" s="64" t="str">
        <f t="shared" si="25"/>
        <v/>
      </c>
      <c r="D463" s="42" t="str">
        <f>IF(A463="","",lookup!M432)</f>
        <v/>
      </c>
      <c r="E463" s="59"/>
      <c r="F463" s="42" t="str">
        <f>IF(A463="","",lookup!K432)</f>
        <v/>
      </c>
      <c r="G463" s="42" t="str">
        <f t="shared" si="27"/>
        <v/>
      </c>
      <c r="H463" s="42" t="str">
        <f t="shared" si="26"/>
        <v/>
      </c>
      <c r="I463" s="43" t="str">
        <f>IF(A463="","",IF(lookup!O432&lt;0,0,lookup!O432))</f>
        <v/>
      </c>
    </row>
    <row r="464" spans="1:9">
      <c r="A464" s="40" t="str">
        <f>IF(I463="","",IF(I463&lt;=0,"",IF(A463=lookup!$I$1,"",lookup!I433)))</f>
        <v/>
      </c>
      <c r="B464" s="41" t="str">
        <f t="shared" si="24"/>
        <v/>
      </c>
      <c r="C464" s="64" t="str">
        <f t="shared" si="25"/>
        <v/>
      </c>
      <c r="D464" s="42" t="str">
        <f>IF(A464="","",lookup!M433)</f>
        <v/>
      </c>
      <c r="E464" s="59"/>
      <c r="F464" s="42" t="str">
        <f>IF(A464="","",lookup!K433)</f>
        <v/>
      </c>
      <c r="G464" s="42" t="str">
        <f t="shared" si="27"/>
        <v/>
      </c>
      <c r="H464" s="42" t="str">
        <f t="shared" si="26"/>
        <v/>
      </c>
      <c r="I464" s="43" t="str">
        <f>IF(A464="","",IF(lookup!O433&lt;0,0,lookup!O433))</f>
        <v/>
      </c>
    </row>
    <row r="465" spans="1:9">
      <c r="A465" s="40" t="str">
        <f>IF(I464="","",IF(I464&lt;=0,"",IF(A464=lookup!$I$1,"",lookup!I434)))</f>
        <v/>
      </c>
      <c r="B465" s="41" t="str">
        <f t="shared" si="24"/>
        <v/>
      </c>
      <c r="C465" s="64" t="str">
        <f t="shared" si="25"/>
        <v/>
      </c>
      <c r="D465" s="42" t="str">
        <f>IF(A465="","",lookup!M434)</f>
        <v/>
      </c>
      <c r="E465" s="59"/>
      <c r="F465" s="42" t="str">
        <f>IF(A465="","",lookup!K434)</f>
        <v/>
      </c>
      <c r="G465" s="42" t="str">
        <f t="shared" si="27"/>
        <v/>
      </c>
      <c r="H465" s="42" t="str">
        <f t="shared" si="26"/>
        <v/>
      </c>
      <c r="I465" s="43" t="str">
        <f>IF(A465="","",IF(lookup!O434&lt;0,0,lookup!O434))</f>
        <v/>
      </c>
    </row>
    <row r="466" spans="1:9" ht="13.5" thickBot="1">
      <c r="A466" s="34" t="str">
        <f>IF(I465="","",IF(I465&lt;=0,"",IF(A465=lookup!$I$1,"",lookup!I435)))</f>
        <v/>
      </c>
      <c r="B466" s="44" t="str">
        <f t="shared" si="24"/>
        <v/>
      </c>
      <c r="C466" s="65" t="str">
        <f t="shared" si="25"/>
        <v/>
      </c>
      <c r="D466" s="37" t="str">
        <f>IF(A466="","",lookup!M435)</f>
        <v/>
      </c>
      <c r="E466" s="60"/>
      <c r="F466" s="37" t="str">
        <f>IF(A466="","",lookup!K435)</f>
        <v/>
      </c>
      <c r="G466" s="37" t="str">
        <f t="shared" si="27"/>
        <v/>
      </c>
      <c r="H466" s="37" t="str">
        <f t="shared" si="26"/>
        <v/>
      </c>
      <c r="I466" s="38" t="str">
        <f>IF(A466="","",IF(lookup!O435&lt;0,0,lookup!O435))</f>
        <v/>
      </c>
    </row>
    <row r="467" spans="1:9">
      <c r="A467" s="30" t="str">
        <f>IF(I466="","",IF(I466&lt;=0,"",IF(A466=lookup!$I$1,"",lookup!I436)))</f>
        <v/>
      </c>
      <c r="B467" s="39" t="str">
        <f t="shared" si="24"/>
        <v/>
      </c>
      <c r="C467" s="63" t="str">
        <f t="shared" si="25"/>
        <v/>
      </c>
      <c r="D467" s="32" t="str">
        <f>IF(A467="","",lookup!M436)</f>
        <v/>
      </c>
      <c r="E467" s="58"/>
      <c r="F467" s="32" t="str">
        <f>IF(A467="","",lookup!K436)</f>
        <v/>
      </c>
      <c r="G467" s="32" t="str">
        <f t="shared" si="27"/>
        <v/>
      </c>
      <c r="H467" s="32" t="str">
        <f t="shared" si="26"/>
        <v/>
      </c>
      <c r="I467" s="33" t="str">
        <f>IF(A467="","",IF(lookup!O436&lt;0,0,lookup!O436))</f>
        <v/>
      </c>
    </row>
    <row r="468" spans="1:9">
      <c r="A468" s="40" t="str">
        <f>IF(I467="","",IF(I467&lt;=0,"",IF(A467=lookup!$I$1,"",lookup!I437)))</f>
        <v/>
      </c>
      <c r="B468" s="41" t="str">
        <f t="shared" si="24"/>
        <v/>
      </c>
      <c r="C468" s="64" t="str">
        <f t="shared" si="25"/>
        <v/>
      </c>
      <c r="D468" s="42" t="str">
        <f>IF(A468="","",lookup!M437)</f>
        <v/>
      </c>
      <c r="E468" s="59"/>
      <c r="F468" s="42" t="str">
        <f>IF(A468="","",lookup!K437)</f>
        <v/>
      </c>
      <c r="G468" s="42" t="str">
        <f t="shared" si="27"/>
        <v/>
      </c>
      <c r="H468" s="42" t="str">
        <f t="shared" si="26"/>
        <v/>
      </c>
      <c r="I468" s="43" t="str">
        <f>IF(A468="","",IF(lookup!O437&lt;0,0,lookup!O437))</f>
        <v/>
      </c>
    </row>
    <row r="469" spans="1:9">
      <c r="A469" s="40" t="str">
        <f>IF(I468="","",IF(I468&lt;=0,"",IF(A468=lookup!$I$1,"",lookup!I438)))</f>
        <v/>
      </c>
      <c r="B469" s="41" t="str">
        <f t="shared" si="24"/>
        <v/>
      </c>
      <c r="C469" s="64" t="str">
        <f t="shared" si="25"/>
        <v/>
      </c>
      <c r="D469" s="42" t="str">
        <f>IF(A469="","",lookup!M438)</f>
        <v/>
      </c>
      <c r="E469" s="59"/>
      <c r="F469" s="42" t="str">
        <f>IF(A469="","",lookup!K438)</f>
        <v/>
      </c>
      <c r="G469" s="42" t="str">
        <f t="shared" si="27"/>
        <v/>
      </c>
      <c r="H469" s="42" t="str">
        <f t="shared" si="26"/>
        <v/>
      </c>
      <c r="I469" s="43" t="str">
        <f>IF(A469="","",IF(lookup!O438&lt;0,0,lookup!O438))</f>
        <v/>
      </c>
    </row>
    <row r="470" spans="1:9">
      <c r="A470" s="40" t="str">
        <f>IF(I469="","",IF(I469&lt;=0,"",IF(A469=lookup!$I$1,"",lookup!I439)))</f>
        <v/>
      </c>
      <c r="B470" s="41" t="str">
        <f t="shared" si="24"/>
        <v/>
      </c>
      <c r="C470" s="64" t="str">
        <f t="shared" si="25"/>
        <v/>
      </c>
      <c r="D470" s="42" t="str">
        <f>IF(A470="","",lookup!M439)</f>
        <v/>
      </c>
      <c r="E470" s="59"/>
      <c r="F470" s="42" t="str">
        <f>IF(A470="","",lookup!K439)</f>
        <v/>
      </c>
      <c r="G470" s="42" t="str">
        <f t="shared" si="27"/>
        <v/>
      </c>
      <c r="H470" s="42" t="str">
        <f t="shared" si="26"/>
        <v/>
      </c>
      <c r="I470" s="43" t="str">
        <f>IF(A470="","",IF(lookup!O439&lt;0,0,lookup!O439))</f>
        <v/>
      </c>
    </row>
    <row r="471" spans="1:9">
      <c r="A471" s="40" t="str">
        <f>IF(I470="","",IF(I470&lt;=0,"",IF(A470=lookup!$I$1,"",lookup!I440)))</f>
        <v/>
      </c>
      <c r="B471" s="41" t="str">
        <f t="shared" si="24"/>
        <v/>
      </c>
      <c r="C471" s="64" t="str">
        <f t="shared" si="25"/>
        <v/>
      </c>
      <c r="D471" s="42" t="str">
        <f>IF(A471="","",lookup!M440)</f>
        <v/>
      </c>
      <c r="E471" s="59"/>
      <c r="F471" s="42" t="str">
        <f>IF(A471="","",lookup!K440)</f>
        <v/>
      </c>
      <c r="G471" s="42" t="str">
        <f t="shared" si="27"/>
        <v/>
      </c>
      <c r="H471" s="42" t="str">
        <f t="shared" si="26"/>
        <v/>
      </c>
      <c r="I471" s="43" t="str">
        <f>IF(A471="","",IF(lookup!O440&lt;0,0,lookup!O440))</f>
        <v/>
      </c>
    </row>
    <row r="472" spans="1:9">
      <c r="A472" s="40" t="str">
        <f>IF(I471="","",IF(I471&lt;=0,"",IF(A471=lookup!$I$1,"",lookup!I441)))</f>
        <v/>
      </c>
      <c r="B472" s="41" t="str">
        <f t="shared" si="24"/>
        <v/>
      </c>
      <c r="C472" s="64" t="str">
        <f t="shared" si="25"/>
        <v/>
      </c>
      <c r="D472" s="42" t="str">
        <f>IF(A472="","",lookup!M441)</f>
        <v/>
      </c>
      <c r="E472" s="59"/>
      <c r="F472" s="42" t="str">
        <f>IF(A472="","",lookup!K441)</f>
        <v/>
      </c>
      <c r="G472" s="42" t="str">
        <f t="shared" si="27"/>
        <v/>
      </c>
      <c r="H472" s="42" t="str">
        <f t="shared" si="26"/>
        <v/>
      </c>
      <c r="I472" s="43" t="str">
        <f>IF(A472="","",IF(lookup!O441&lt;0,0,lookup!O441))</f>
        <v/>
      </c>
    </row>
    <row r="473" spans="1:9">
      <c r="A473" s="40" t="str">
        <f>IF(I472="","",IF(I472&lt;=0,"",IF(A472=lookup!$I$1,"",lookup!I442)))</f>
        <v/>
      </c>
      <c r="B473" s="41" t="str">
        <f t="shared" si="24"/>
        <v/>
      </c>
      <c r="C473" s="64" t="str">
        <f t="shared" si="25"/>
        <v/>
      </c>
      <c r="D473" s="42" t="str">
        <f>IF(A473="","",lookup!M442)</f>
        <v/>
      </c>
      <c r="E473" s="59"/>
      <c r="F473" s="42" t="str">
        <f>IF(A473="","",lookup!K442)</f>
        <v/>
      </c>
      <c r="G473" s="42" t="str">
        <f t="shared" si="27"/>
        <v/>
      </c>
      <c r="H473" s="42" t="str">
        <f t="shared" si="26"/>
        <v/>
      </c>
      <c r="I473" s="43" t="str">
        <f>IF(A473="","",IF(lookup!O442&lt;0,0,lookup!O442))</f>
        <v/>
      </c>
    </row>
    <row r="474" spans="1:9">
      <c r="A474" s="40" t="str">
        <f>IF(I473="","",IF(I473&lt;=0,"",IF(A473=lookup!$I$1,"",lookup!I443)))</f>
        <v/>
      </c>
      <c r="B474" s="41" t="str">
        <f t="shared" si="24"/>
        <v/>
      </c>
      <c r="C474" s="64" t="str">
        <f t="shared" si="25"/>
        <v/>
      </c>
      <c r="D474" s="42" t="str">
        <f>IF(A474="","",lookup!M443)</f>
        <v/>
      </c>
      <c r="E474" s="59"/>
      <c r="F474" s="42" t="str">
        <f>IF(A474="","",lookup!K443)</f>
        <v/>
      </c>
      <c r="G474" s="42" t="str">
        <f t="shared" si="27"/>
        <v/>
      </c>
      <c r="H474" s="42" t="str">
        <f t="shared" si="26"/>
        <v/>
      </c>
      <c r="I474" s="43" t="str">
        <f>IF(A474="","",IF(lookup!O443&lt;0,0,lookup!O443))</f>
        <v/>
      </c>
    </row>
    <row r="475" spans="1:9">
      <c r="A475" s="40" t="str">
        <f>IF(I474="","",IF(I474&lt;=0,"",IF(A474=lookup!$I$1,"",lookup!I444)))</f>
        <v/>
      </c>
      <c r="B475" s="41" t="str">
        <f t="shared" si="24"/>
        <v/>
      </c>
      <c r="C475" s="64" t="str">
        <f t="shared" si="25"/>
        <v/>
      </c>
      <c r="D475" s="42" t="str">
        <f>IF(A475="","",lookup!M444)</f>
        <v/>
      </c>
      <c r="E475" s="59"/>
      <c r="F475" s="42" t="str">
        <f>IF(A475="","",lookup!K444)</f>
        <v/>
      </c>
      <c r="G475" s="42" t="str">
        <f t="shared" si="27"/>
        <v/>
      </c>
      <c r="H475" s="42" t="str">
        <f t="shared" si="26"/>
        <v/>
      </c>
      <c r="I475" s="43" t="str">
        <f>IF(A475="","",IF(lookup!O444&lt;0,0,lookup!O444))</f>
        <v/>
      </c>
    </row>
    <row r="476" spans="1:9">
      <c r="A476" s="40" t="str">
        <f>IF(I475="","",IF(I475&lt;=0,"",IF(A475=lookup!$I$1,"",lookup!I445)))</f>
        <v/>
      </c>
      <c r="B476" s="41" t="str">
        <f t="shared" si="24"/>
        <v/>
      </c>
      <c r="C476" s="64" t="str">
        <f t="shared" si="25"/>
        <v/>
      </c>
      <c r="D476" s="42" t="str">
        <f>IF(A476="","",lookup!M445)</f>
        <v/>
      </c>
      <c r="E476" s="59"/>
      <c r="F476" s="42" t="str">
        <f>IF(A476="","",lookup!K445)</f>
        <v/>
      </c>
      <c r="G476" s="42" t="str">
        <f t="shared" si="27"/>
        <v/>
      </c>
      <c r="H476" s="42" t="str">
        <f t="shared" si="26"/>
        <v/>
      </c>
      <c r="I476" s="43" t="str">
        <f>IF(A476="","",IF(lookup!O445&lt;0,0,lookup!O445))</f>
        <v/>
      </c>
    </row>
    <row r="477" spans="1:9">
      <c r="A477" s="40" t="str">
        <f>IF(I476="","",IF(I476&lt;=0,"",IF(A476=lookup!$I$1,"",lookup!I446)))</f>
        <v/>
      </c>
      <c r="B477" s="41" t="str">
        <f t="shared" si="24"/>
        <v/>
      </c>
      <c r="C477" s="64" t="str">
        <f t="shared" si="25"/>
        <v/>
      </c>
      <c r="D477" s="42" t="str">
        <f>IF(A477="","",lookup!M446)</f>
        <v/>
      </c>
      <c r="E477" s="59"/>
      <c r="F477" s="42" t="str">
        <f>IF(A477="","",lookup!K446)</f>
        <v/>
      </c>
      <c r="G477" s="42" t="str">
        <f t="shared" si="27"/>
        <v/>
      </c>
      <c r="H477" s="42" t="str">
        <f t="shared" si="26"/>
        <v/>
      </c>
      <c r="I477" s="43" t="str">
        <f>IF(A477="","",IF(lookup!O446&lt;0,0,lookup!O446))</f>
        <v/>
      </c>
    </row>
    <row r="478" spans="1:9" ht="13.5" thickBot="1">
      <c r="A478" s="34" t="str">
        <f>IF(I477="","",IF(I477&lt;=0,"",IF(A477=lookup!$I$1,"",lookup!I447)))</f>
        <v/>
      </c>
      <c r="B478" s="44" t="str">
        <f t="shared" si="24"/>
        <v/>
      </c>
      <c r="C478" s="65" t="str">
        <f t="shared" si="25"/>
        <v/>
      </c>
      <c r="D478" s="37" t="str">
        <f>IF(A478="","",lookup!M447)</f>
        <v/>
      </c>
      <c r="E478" s="60"/>
      <c r="F478" s="37" t="str">
        <f>IF(A478="","",lookup!K447)</f>
        <v/>
      </c>
      <c r="G478" s="37" t="str">
        <f t="shared" si="27"/>
        <v/>
      </c>
      <c r="H478" s="37" t="str">
        <f t="shared" si="26"/>
        <v/>
      </c>
      <c r="I478" s="38" t="str">
        <f>IF(A478="","",IF(lookup!O447&lt;0,0,lookup!O447))</f>
        <v/>
      </c>
    </row>
    <row r="479" spans="1:9">
      <c r="A479" s="30" t="str">
        <f>IF(I478="","",IF(I478&lt;=0,"",IF(A478=lookup!$I$1,"",lookup!I448)))</f>
        <v/>
      </c>
      <c r="B479" s="39" t="str">
        <f t="shared" si="24"/>
        <v/>
      </c>
      <c r="C479" s="63" t="str">
        <f t="shared" si="25"/>
        <v/>
      </c>
      <c r="D479" s="32" t="str">
        <f>IF(A479="","",lookup!M448)</f>
        <v/>
      </c>
      <c r="E479" s="58"/>
      <c r="F479" s="32" t="str">
        <f>IF(A479="","",lookup!K448)</f>
        <v/>
      </c>
      <c r="G479" s="32" t="str">
        <f t="shared" si="27"/>
        <v/>
      </c>
      <c r="H479" s="32" t="str">
        <f t="shared" si="26"/>
        <v/>
      </c>
      <c r="I479" s="33" t="str">
        <f>IF(A479="","",IF(lookup!O448&lt;0,0,lookup!O448))</f>
        <v/>
      </c>
    </row>
    <row r="480" spans="1:9">
      <c r="A480" s="40" t="str">
        <f>IF(I479="","",IF(I479&lt;=0,"",IF(A479=lookup!$I$1,"",lookup!I449)))</f>
        <v/>
      </c>
      <c r="B480" s="41" t="str">
        <f t="shared" si="24"/>
        <v/>
      </c>
      <c r="C480" s="64" t="str">
        <f t="shared" si="25"/>
        <v/>
      </c>
      <c r="D480" s="42" t="str">
        <f>IF(A480="","",lookup!M449)</f>
        <v/>
      </c>
      <c r="E480" s="59"/>
      <c r="F480" s="42" t="str">
        <f>IF(A480="","",lookup!K449)</f>
        <v/>
      </c>
      <c r="G480" s="42" t="str">
        <f t="shared" si="27"/>
        <v/>
      </c>
      <c r="H480" s="42" t="str">
        <f t="shared" si="26"/>
        <v/>
      </c>
      <c r="I480" s="43" t="str">
        <f>IF(A480="","",IF(lookup!O449&lt;0,0,lookup!O449))</f>
        <v/>
      </c>
    </row>
    <row r="481" spans="1:9">
      <c r="A481" s="40" t="str">
        <f>IF(I480="","",IF(I480&lt;=0,"",IF(A480=lookup!$I$1,"",lookup!I450)))</f>
        <v/>
      </c>
      <c r="B481" s="41" t="str">
        <f t="shared" si="24"/>
        <v/>
      </c>
      <c r="C481" s="64" t="str">
        <f t="shared" si="25"/>
        <v/>
      </c>
      <c r="D481" s="42" t="str">
        <f>IF(A481="","",lookup!M450)</f>
        <v/>
      </c>
      <c r="E481" s="59"/>
      <c r="F481" s="42" t="str">
        <f>IF(A481="","",lookup!K450)</f>
        <v/>
      </c>
      <c r="G481" s="42" t="str">
        <f t="shared" si="27"/>
        <v/>
      </c>
      <c r="H481" s="42" t="str">
        <f t="shared" si="26"/>
        <v/>
      </c>
      <c r="I481" s="43" t="str">
        <f>IF(A481="","",IF(lookup!O450&lt;0,0,lookup!O450))</f>
        <v/>
      </c>
    </row>
    <row r="482" spans="1:9">
      <c r="A482" s="40" t="str">
        <f>IF(I481="","",IF(I481&lt;=0,"",IF(A481=lookup!$I$1,"",lookup!I451)))</f>
        <v/>
      </c>
      <c r="B482" s="41" t="str">
        <f t="shared" si="24"/>
        <v/>
      </c>
      <c r="C482" s="64" t="str">
        <f t="shared" si="25"/>
        <v/>
      </c>
      <c r="D482" s="42" t="str">
        <f>IF(A482="","",lookup!M451)</f>
        <v/>
      </c>
      <c r="E482" s="59"/>
      <c r="F482" s="42" t="str">
        <f>IF(A482="","",lookup!K451)</f>
        <v/>
      </c>
      <c r="G482" s="42" t="str">
        <f t="shared" si="27"/>
        <v/>
      </c>
      <c r="H482" s="42" t="str">
        <f t="shared" si="26"/>
        <v/>
      </c>
      <c r="I482" s="43" t="str">
        <f>IF(A482="","",IF(lookup!O451&lt;0,0,lookup!O451))</f>
        <v/>
      </c>
    </row>
    <row r="483" spans="1:9">
      <c r="A483" s="40" t="str">
        <f>IF(I482="","",IF(I482&lt;=0,"",IF(A482=lookup!$I$1,"",lookup!I452)))</f>
        <v/>
      </c>
      <c r="B483" s="41" t="str">
        <f t="shared" ref="B483:B546" si="28">IF(A483="","",DATE(YEAR($C$6),MONTH($C$6)+(A483-1),DAY($C$6)))</f>
        <v/>
      </c>
      <c r="C483" s="64" t="str">
        <f t="shared" ref="C483:C546" si="29">IF(A483="","",IF(A483&lt;=$C$9*12,IF(C482&lt;&gt;$C$3,C482,$C$3),MIN($C$12,IF(MOD((A483-$C$9*12)-1,$C$10)=0,C482+$C$11,C482))))</f>
        <v/>
      </c>
      <c r="D483" s="42" t="str">
        <f>IF(A483="","",lookup!M452)</f>
        <v/>
      </c>
      <c r="E483" s="59"/>
      <c r="F483" s="42" t="str">
        <f>IF(A483="","",lookup!K452)</f>
        <v/>
      </c>
      <c r="G483" s="42" t="str">
        <f t="shared" si="27"/>
        <v/>
      </c>
      <c r="H483" s="42" t="str">
        <f t="shared" ref="H483:H546" si="30">IF(A483="","",IF(ISBLANK(E483),D483-F483,E483-F483))</f>
        <v/>
      </c>
      <c r="I483" s="43" t="str">
        <f>IF(A483="","",IF(lookup!O452&lt;0,0,lookup!O452))</f>
        <v/>
      </c>
    </row>
    <row r="484" spans="1:9">
      <c r="A484" s="40" t="str">
        <f>IF(I483="","",IF(I483&lt;=0,"",IF(A483=lookup!$I$1,"",lookup!I453)))</f>
        <v/>
      </c>
      <c r="B484" s="41" t="str">
        <f t="shared" si="28"/>
        <v/>
      </c>
      <c r="C484" s="64" t="str">
        <f t="shared" si="29"/>
        <v/>
      </c>
      <c r="D484" s="42" t="str">
        <f>IF(A484="","",lookup!M453)</f>
        <v/>
      </c>
      <c r="E484" s="59"/>
      <c r="F484" s="42" t="str">
        <f>IF(A484="","",lookup!K453)</f>
        <v/>
      </c>
      <c r="G484" s="42" t="str">
        <f t="shared" ref="G484:G547" si="31">IF(A484="","",G483+F484)</f>
        <v/>
      </c>
      <c r="H484" s="42" t="str">
        <f t="shared" si="30"/>
        <v/>
      </c>
      <c r="I484" s="43" t="str">
        <f>IF(A484="","",IF(lookup!O453&lt;0,0,lookup!O453))</f>
        <v/>
      </c>
    </row>
    <row r="485" spans="1:9">
      <c r="A485" s="40" t="str">
        <f>IF(I484="","",IF(I484&lt;=0,"",IF(A484=lookup!$I$1,"",lookup!I454)))</f>
        <v/>
      </c>
      <c r="B485" s="41" t="str">
        <f t="shared" si="28"/>
        <v/>
      </c>
      <c r="C485" s="64" t="str">
        <f t="shared" si="29"/>
        <v/>
      </c>
      <c r="D485" s="42" t="str">
        <f>IF(A485="","",lookup!M454)</f>
        <v/>
      </c>
      <c r="E485" s="59"/>
      <c r="F485" s="42" t="str">
        <f>IF(A485="","",lookup!K454)</f>
        <v/>
      </c>
      <c r="G485" s="42" t="str">
        <f t="shared" si="31"/>
        <v/>
      </c>
      <c r="H485" s="42" t="str">
        <f t="shared" si="30"/>
        <v/>
      </c>
      <c r="I485" s="43" t="str">
        <f>IF(A485="","",IF(lookup!O454&lt;0,0,lookup!O454))</f>
        <v/>
      </c>
    </row>
    <row r="486" spans="1:9">
      <c r="A486" s="40" t="str">
        <f>IF(I485="","",IF(I485&lt;=0,"",IF(A485=lookup!$I$1,"",lookup!I455)))</f>
        <v/>
      </c>
      <c r="B486" s="41" t="str">
        <f t="shared" si="28"/>
        <v/>
      </c>
      <c r="C486" s="64" t="str">
        <f t="shared" si="29"/>
        <v/>
      </c>
      <c r="D486" s="42" t="str">
        <f>IF(A486="","",lookup!M455)</f>
        <v/>
      </c>
      <c r="E486" s="59"/>
      <c r="F486" s="42" t="str">
        <f>IF(A486="","",lookup!K455)</f>
        <v/>
      </c>
      <c r="G486" s="42" t="str">
        <f t="shared" si="31"/>
        <v/>
      </c>
      <c r="H486" s="42" t="str">
        <f t="shared" si="30"/>
        <v/>
      </c>
      <c r="I486" s="43" t="str">
        <f>IF(A486="","",IF(lookup!O455&lt;0,0,lookup!O455))</f>
        <v/>
      </c>
    </row>
    <row r="487" spans="1:9">
      <c r="A487" s="40" t="str">
        <f>IF(I486="","",IF(I486&lt;=0,"",IF(A486=lookup!$I$1,"",lookup!I456)))</f>
        <v/>
      </c>
      <c r="B487" s="41" t="str">
        <f t="shared" si="28"/>
        <v/>
      </c>
      <c r="C487" s="64" t="str">
        <f t="shared" si="29"/>
        <v/>
      </c>
      <c r="D487" s="42" t="str">
        <f>IF(A487="","",lookup!M456)</f>
        <v/>
      </c>
      <c r="E487" s="59"/>
      <c r="F487" s="42" t="str">
        <f>IF(A487="","",lookup!K456)</f>
        <v/>
      </c>
      <c r="G487" s="42" t="str">
        <f t="shared" si="31"/>
        <v/>
      </c>
      <c r="H487" s="42" t="str">
        <f t="shared" si="30"/>
        <v/>
      </c>
      <c r="I487" s="43" t="str">
        <f>IF(A487="","",IF(lookup!O456&lt;0,0,lookup!O456))</f>
        <v/>
      </c>
    </row>
    <row r="488" spans="1:9">
      <c r="A488" s="40" t="str">
        <f>IF(I487="","",IF(I487&lt;=0,"",IF(A487=lookup!$I$1,"",lookup!I457)))</f>
        <v/>
      </c>
      <c r="B488" s="41" t="str">
        <f t="shared" si="28"/>
        <v/>
      </c>
      <c r="C488" s="64" t="str">
        <f t="shared" si="29"/>
        <v/>
      </c>
      <c r="D488" s="42" t="str">
        <f>IF(A488="","",lookup!M457)</f>
        <v/>
      </c>
      <c r="E488" s="59"/>
      <c r="F488" s="42" t="str">
        <f>IF(A488="","",lookup!K457)</f>
        <v/>
      </c>
      <c r="G488" s="42" t="str">
        <f t="shared" si="31"/>
        <v/>
      </c>
      <c r="H488" s="42" t="str">
        <f t="shared" si="30"/>
        <v/>
      </c>
      <c r="I488" s="43" t="str">
        <f>IF(A488="","",IF(lookup!O457&lt;0,0,lookup!O457))</f>
        <v/>
      </c>
    </row>
    <row r="489" spans="1:9">
      <c r="A489" s="40" t="str">
        <f>IF(I488="","",IF(I488&lt;=0,"",IF(A488=lookup!$I$1,"",lookup!I458)))</f>
        <v/>
      </c>
      <c r="B489" s="41" t="str">
        <f t="shared" si="28"/>
        <v/>
      </c>
      <c r="C489" s="64" t="str">
        <f t="shared" si="29"/>
        <v/>
      </c>
      <c r="D489" s="42" t="str">
        <f>IF(A489="","",lookup!M458)</f>
        <v/>
      </c>
      <c r="E489" s="59"/>
      <c r="F489" s="42" t="str">
        <f>IF(A489="","",lookup!K458)</f>
        <v/>
      </c>
      <c r="G489" s="42" t="str">
        <f t="shared" si="31"/>
        <v/>
      </c>
      <c r="H489" s="42" t="str">
        <f t="shared" si="30"/>
        <v/>
      </c>
      <c r="I489" s="43" t="str">
        <f>IF(A489="","",IF(lookup!O458&lt;0,0,lookup!O458))</f>
        <v/>
      </c>
    </row>
    <row r="490" spans="1:9" ht="13.5" thickBot="1">
      <c r="A490" s="34" t="str">
        <f>IF(I489="","",IF(I489&lt;=0,"",IF(A489=lookup!$I$1,"",lookup!I459)))</f>
        <v/>
      </c>
      <c r="B490" s="44" t="str">
        <f t="shared" si="28"/>
        <v/>
      </c>
      <c r="C490" s="65" t="str">
        <f t="shared" si="29"/>
        <v/>
      </c>
      <c r="D490" s="37" t="str">
        <f>IF(A490="","",lookup!M459)</f>
        <v/>
      </c>
      <c r="E490" s="60"/>
      <c r="F490" s="37" t="str">
        <f>IF(A490="","",lookup!K459)</f>
        <v/>
      </c>
      <c r="G490" s="37" t="str">
        <f t="shared" si="31"/>
        <v/>
      </c>
      <c r="H490" s="37" t="str">
        <f t="shared" si="30"/>
        <v/>
      </c>
      <c r="I490" s="38" t="str">
        <f>IF(A490="","",IF(lookup!O459&lt;0,0,lookup!O459))</f>
        <v/>
      </c>
    </row>
    <row r="491" spans="1:9">
      <c r="A491" s="30" t="str">
        <f>IF(I490="","",IF(I490&lt;=0,"",IF(A490=lookup!$I$1,"",lookup!I460)))</f>
        <v/>
      </c>
      <c r="B491" s="39" t="str">
        <f t="shared" si="28"/>
        <v/>
      </c>
      <c r="C491" s="63" t="str">
        <f t="shared" si="29"/>
        <v/>
      </c>
      <c r="D491" s="32" t="str">
        <f>IF(A491="","",lookup!M460)</f>
        <v/>
      </c>
      <c r="E491" s="58"/>
      <c r="F491" s="32" t="str">
        <f>IF(A491="","",lookup!K460)</f>
        <v/>
      </c>
      <c r="G491" s="32" t="str">
        <f t="shared" si="31"/>
        <v/>
      </c>
      <c r="H491" s="32" t="str">
        <f t="shared" si="30"/>
        <v/>
      </c>
      <c r="I491" s="33" t="str">
        <f>IF(A491="","",IF(lookup!O460&lt;0,0,lookup!O460))</f>
        <v/>
      </c>
    </row>
    <row r="492" spans="1:9">
      <c r="A492" s="40" t="str">
        <f>IF(I491="","",IF(I491&lt;=0,"",IF(A491=lookup!$I$1,"",lookup!I461)))</f>
        <v/>
      </c>
      <c r="B492" s="41" t="str">
        <f t="shared" si="28"/>
        <v/>
      </c>
      <c r="C492" s="64" t="str">
        <f t="shared" si="29"/>
        <v/>
      </c>
      <c r="D492" s="42" t="str">
        <f>IF(A492="","",lookup!M461)</f>
        <v/>
      </c>
      <c r="E492" s="59"/>
      <c r="F492" s="42" t="str">
        <f>IF(A492="","",lookup!K461)</f>
        <v/>
      </c>
      <c r="G492" s="42" t="str">
        <f t="shared" si="31"/>
        <v/>
      </c>
      <c r="H492" s="42" t="str">
        <f t="shared" si="30"/>
        <v/>
      </c>
      <c r="I492" s="43" t="str">
        <f>IF(A492="","",IF(lookup!O461&lt;0,0,lookup!O461))</f>
        <v/>
      </c>
    </row>
    <row r="493" spans="1:9">
      <c r="A493" s="40" t="str">
        <f>IF(I492="","",IF(I492&lt;=0,"",IF(A492=lookup!$I$1,"",lookup!I462)))</f>
        <v/>
      </c>
      <c r="B493" s="41" t="str">
        <f t="shared" si="28"/>
        <v/>
      </c>
      <c r="C493" s="64" t="str">
        <f t="shared" si="29"/>
        <v/>
      </c>
      <c r="D493" s="42" t="str">
        <f>IF(A493="","",lookup!M462)</f>
        <v/>
      </c>
      <c r="E493" s="59"/>
      <c r="F493" s="42" t="str">
        <f>IF(A493="","",lookup!K462)</f>
        <v/>
      </c>
      <c r="G493" s="42" t="str">
        <f t="shared" si="31"/>
        <v/>
      </c>
      <c r="H493" s="42" t="str">
        <f t="shared" si="30"/>
        <v/>
      </c>
      <c r="I493" s="43" t="str">
        <f>IF(A493="","",IF(lookup!O462&lt;0,0,lookup!O462))</f>
        <v/>
      </c>
    </row>
    <row r="494" spans="1:9">
      <c r="A494" s="40" t="str">
        <f>IF(I493="","",IF(I493&lt;=0,"",IF(A493=lookup!$I$1,"",lookup!I463)))</f>
        <v/>
      </c>
      <c r="B494" s="41" t="str">
        <f t="shared" si="28"/>
        <v/>
      </c>
      <c r="C494" s="64" t="str">
        <f t="shared" si="29"/>
        <v/>
      </c>
      <c r="D494" s="42" t="str">
        <f>IF(A494="","",lookup!M463)</f>
        <v/>
      </c>
      <c r="E494" s="59"/>
      <c r="F494" s="42" t="str">
        <f>IF(A494="","",lookup!K463)</f>
        <v/>
      </c>
      <c r="G494" s="42" t="str">
        <f t="shared" si="31"/>
        <v/>
      </c>
      <c r="H494" s="42" t="str">
        <f t="shared" si="30"/>
        <v/>
      </c>
      <c r="I494" s="43" t="str">
        <f>IF(A494="","",IF(lookup!O463&lt;0,0,lookup!O463))</f>
        <v/>
      </c>
    </row>
    <row r="495" spans="1:9">
      <c r="A495" s="40" t="str">
        <f>IF(I494="","",IF(I494&lt;=0,"",IF(A494=lookup!$I$1,"",lookup!I464)))</f>
        <v/>
      </c>
      <c r="B495" s="41" t="str">
        <f t="shared" si="28"/>
        <v/>
      </c>
      <c r="C495" s="64" t="str">
        <f t="shared" si="29"/>
        <v/>
      </c>
      <c r="D495" s="42" t="str">
        <f>IF(A495="","",lookup!M464)</f>
        <v/>
      </c>
      <c r="E495" s="59"/>
      <c r="F495" s="42" t="str">
        <f>IF(A495="","",lookup!K464)</f>
        <v/>
      </c>
      <c r="G495" s="42" t="str">
        <f t="shared" si="31"/>
        <v/>
      </c>
      <c r="H495" s="42" t="str">
        <f t="shared" si="30"/>
        <v/>
      </c>
      <c r="I495" s="43" t="str">
        <f>IF(A495="","",IF(lookup!O464&lt;0,0,lookup!O464))</f>
        <v/>
      </c>
    </row>
    <row r="496" spans="1:9">
      <c r="A496" s="40" t="str">
        <f>IF(I495="","",IF(I495&lt;=0,"",IF(A495=lookup!$I$1,"",lookup!I465)))</f>
        <v/>
      </c>
      <c r="B496" s="41" t="str">
        <f t="shared" si="28"/>
        <v/>
      </c>
      <c r="C496" s="64" t="str">
        <f t="shared" si="29"/>
        <v/>
      </c>
      <c r="D496" s="42" t="str">
        <f>IF(A496="","",lookup!M465)</f>
        <v/>
      </c>
      <c r="E496" s="59"/>
      <c r="F496" s="42" t="str">
        <f>IF(A496="","",lookup!K465)</f>
        <v/>
      </c>
      <c r="G496" s="42" t="str">
        <f t="shared" si="31"/>
        <v/>
      </c>
      <c r="H496" s="42" t="str">
        <f t="shared" si="30"/>
        <v/>
      </c>
      <c r="I496" s="43" t="str">
        <f>IF(A496="","",IF(lookup!O465&lt;0,0,lookup!O465))</f>
        <v/>
      </c>
    </row>
    <row r="497" spans="1:9">
      <c r="A497" s="40" t="str">
        <f>IF(I496="","",IF(I496&lt;=0,"",IF(A496=lookup!$I$1,"",lookup!I466)))</f>
        <v/>
      </c>
      <c r="B497" s="41" t="str">
        <f t="shared" si="28"/>
        <v/>
      </c>
      <c r="C497" s="64" t="str">
        <f t="shared" si="29"/>
        <v/>
      </c>
      <c r="D497" s="42" t="str">
        <f>IF(A497="","",lookup!M466)</f>
        <v/>
      </c>
      <c r="E497" s="59"/>
      <c r="F497" s="42" t="str">
        <f>IF(A497="","",lookup!K466)</f>
        <v/>
      </c>
      <c r="G497" s="42" t="str">
        <f t="shared" si="31"/>
        <v/>
      </c>
      <c r="H497" s="42" t="str">
        <f t="shared" si="30"/>
        <v/>
      </c>
      <c r="I497" s="43" t="str">
        <f>IF(A497="","",IF(lookup!O466&lt;0,0,lookup!O466))</f>
        <v/>
      </c>
    </row>
    <row r="498" spans="1:9">
      <c r="A498" s="40" t="str">
        <f>IF(I497="","",IF(I497&lt;=0,"",IF(A497=lookup!$I$1,"",lookup!I467)))</f>
        <v/>
      </c>
      <c r="B498" s="41" t="str">
        <f t="shared" si="28"/>
        <v/>
      </c>
      <c r="C498" s="64" t="str">
        <f t="shared" si="29"/>
        <v/>
      </c>
      <c r="D498" s="42" t="str">
        <f>IF(A498="","",lookup!M467)</f>
        <v/>
      </c>
      <c r="E498" s="59"/>
      <c r="F498" s="42" t="str">
        <f>IF(A498="","",lookup!K467)</f>
        <v/>
      </c>
      <c r="G498" s="42" t="str">
        <f t="shared" si="31"/>
        <v/>
      </c>
      <c r="H498" s="42" t="str">
        <f t="shared" si="30"/>
        <v/>
      </c>
      <c r="I498" s="43" t="str">
        <f>IF(A498="","",IF(lookup!O467&lt;0,0,lookup!O467))</f>
        <v/>
      </c>
    </row>
    <row r="499" spans="1:9">
      <c r="A499" s="40" t="str">
        <f>IF(I498="","",IF(I498&lt;=0,"",IF(A498=lookup!$I$1,"",lookup!I468)))</f>
        <v/>
      </c>
      <c r="B499" s="41" t="str">
        <f t="shared" si="28"/>
        <v/>
      </c>
      <c r="C499" s="64" t="str">
        <f t="shared" si="29"/>
        <v/>
      </c>
      <c r="D499" s="42" t="str">
        <f>IF(A499="","",lookup!M468)</f>
        <v/>
      </c>
      <c r="E499" s="59"/>
      <c r="F499" s="42" t="str">
        <f>IF(A499="","",lookup!K468)</f>
        <v/>
      </c>
      <c r="G499" s="42" t="str">
        <f t="shared" si="31"/>
        <v/>
      </c>
      <c r="H499" s="42" t="str">
        <f t="shared" si="30"/>
        <v/>
      </c>
      <c r="I499" s="43" t="str">
        <f>IF(A499="","",IF(lookup!O468&lt;0,0,lookup!O468))</f>
        <v/>
      </c>
    </row>
    <row r="500" spans="1:9">
      <c r="A500" s="40" t="str">
        <f>IF(I499="","",IF(I499&lt;=0,"",IF(A499=lookup!$I$1,"",lookup!I469)))</f>
        <v/>
      </c>
      <c r="B500" s="41" t="str">
        <f t="shared" si="28"/>
        <v/>
      </c>
      <c r="C500" s="64" t="str">
        <f t="shared" si="29"/>
        <v/>
      </c>
      <c r="D500" s="42" t="str">
        <f>IF(A500="","",lookup!M469)</f>
        <v/>
      </c>
      <c r="E500" s="59"/>
      <c r="F500" s="42" t="str">
        <f>IF(A500="","",lookup!K469)</f>
        <v/>
      </c>
      <c r="G500" s="42" t="str">
        <f t="shared" si="31"/>
        <v/>
      </c>
      <c r="H500" s="42" t="str">
        <f t="shared" si="30"/>
        <v/>
      </c>
      <c r="I500" s="43" t="str">
        <f>IF(A500="","",IF(lookup!O469&lt;0,0,lookup!O469))</f>
        <v/>
      </c>
    </row>
    <row r="501" spans="1:9">
      <c r="A501" s="40" t="str">
        <f>IF(I500="","",IF(I500&lt;=0,"",IF(A500=lookup!$I$1,"",lookup!I470)))</f>
        <v/>
      </c>
      <c r="B501" s="41" t="str">
        <f t="shared" si="28"/>
        <v/>
      </c>
      <c r="C501" s="64" t="str">
        <f t="shared" si="29"/>
        <v/>
      </c>
      <c r="D501" s="42" t="str">
        <f>IF(A501="","",lookup!M470)</f>
        <v/>
      </c>
      <c r="E501" s="59"/>
      <c r="F501" s="42" t="str">
        <f>IF(A501="","",lookup!K470)</f>
        <v/>
      </c>
      <c r="G501" s="42" t="str">
        <f t="shared" si="31"/>
        <v/>
      </c>
      <c r="H501" s="42" t="str">
        <f t="shared" si="30"/>
        <v/>
      </c>
      <c r="I501" s="43" t="str">
        <f>IF(A501="","",IF(lookup!O470&lt;0,0,lookup!O470))</f>
        <v/>
      </c>
    </row>
    <row r="502" spans="1:9" ht="13.5" thickBot="1">
      <c r="A502" s="34" t="str">
        <f>IF(I501="","",IF(I501&lt;=0,"",IF(A501=lookup!$I$1,"",lookup!I471)))</f>
        <v/>
      </c>
      <c r="B502" s="44" t="str">
        <f t="shared" si="28"/>
        <v/>
      </c>
      <c r="C502" s="65" t="str">
        <f t="shared" si="29"/>
        <v/>
      </c>
      <c r="D502" s="37" t="str">
        <f>IF(A502="","",lookup!M471)</f>
        <v/>
      </c>
      <c r="E502" s="60"/>
      <c r="F502" s="37" t="str">
        <f>IF(A502="","",lookup!K471)</f>
        <v/>
      </c>
      <c r="G502" s="37" t="str">
        <f t="shared" si="31"/>
        <v/>
      </c>
      <c r="H502" s="37" t="str">
        <f t="shared" si="30"/>
        <v/>
      </c>
      <c r="I502" s="38" t="str">
        <f>IF(A502="","",IF(lookup!O471&lt;0,0,lookup!O471))</f>
        <v/>
      </c>
    </row>
    <row r="503" spans="1:9">
      <c r="A503" s="30" t="str">
        <f>IF(I502="","",IF(I502&lt;=0,"",IF(A502=lookup!$I$1,"",lookup!I472)))</f>
        <v/>
      </c>
      <c r="B503" s="39" t="str">
        <f t="shared" si="28"/>
        <v/>
      </c>
      <c r="C503" s="63" t="str">
        <f t="shared" si="29"/>
        <v/>
      </c>
      <c r="D503" s="32" t="str">
        <f>IF(A503="","",lookup!M472)</f>
        <v/>
      </c>
      <c r="E503" s="58"/>
      <c r="F503" s="32" t="str">
        <f>IF(A503="","",lookup!K472)</f>
        <v/>
      </c>
      <c r="G503" s="32" t="str">
        <f t="shared" si="31"/>
        <v/>
      </c>
      <c r="H503" s="32" t="str">
        <f t="shared" si="30"/>
        <v/>
      </c>
      <c r="I503" s="33" t="str">
        <f>IF(A503="","",IF(lookup!O472&lt;0,0,lookup!O472))</f>
        <v/>
      </c>
    </row>
    <row r="504" spans="1:9">
      <c r="A504" s="40" t="str">
        <f>IF(I503="","",IF(I503&lt;=0,"",IF(A503=lookup!$I$1,"",lookup!I473)))</f>
        <v/>
      </c>
      <c r="B504" s="41" t="str">
        <f t="shared" si="28"/>
        <v/>
      </c>
      <c r="C504" s="64" t="str">
        <f t="shared" si="29"/>
        <v/>
      </c>
      <c r="D504" s="42" t="str">
        <f>IF(A504="","",lookup!M473)</f>
        <v/>
      </c>
      <c r="E504" s="59"/>
      <c r="F504" s="42" t="str">
        <f>IF(A504="","",lookup!K473)</f>
        <v/>
      </c>
      <c r="G504" s="42" t="str">
        <f t="shared" si="31"/>
        <v/>
      </c>
      <c r="H504" s="42" t="str">
        <f t="shared" si="30"/>
        <v/>
      </c>
      <c r="I504" s="43" t="str">
        <f>IF(A504="","",IF(lookup!O473&lt;0,0,lookup!O473))</f>
        <v/>
      </c>
    </row>
    <row r="505" spans="1:9">
      <c r="A505" s="40" t="str">
        <f>IF(I504="","",IF(I504&lt;=0,"",IF(A504=lookup!$I$1,"",lookup!I474)))</f>
        <v/>
      </c>
      <c r="B505" s="41" t="str">
        <f t="shared" si="28"/>
        <v/>
      </c>
      <c r="C505" s="64" t="str">
        <f t="shared" si="29"/>
        <v/>
      </c>
      <c r="D505" s="42" t="str">
        <f>IF(A505="","",lookup!M474)</f>
        <v/>
      </c>
      <c r="E505" s="59"/>
      <c r="F505" s="42" t="str">
        <f>IF(A505="","",lookup!K474)</f>
        <v/>
      </c>
      <c r="G505" s="42" t="str">
        <f t="shared" si="31"/>
        <v/>
      </c>
      <c r="H505" s="42" t="str">
        <f t="shared" si="30"/>
        <v/>
      </c>
      <c r="I505" s="43" t="str">
        <f>IF(A505="","",IF(lookup!O474&lt;0,0,lookup!O474))</f>
        <v/>
      </c>
    </row>
    <row r="506" spans="1:9">
      <c r="A506" s="40" t="str">
        <f>IF(I505="","",IF(I505&lt;=0,"",IF(A505=lookup!$I$1,"",lookup!I475)))</f>
        <v/>
      </c>
      <c r="B506" s="41" t="str">
        <f t="shared" si="28"/>
        <v/>
      </c>
      <c r="C506" s="64" t="str">
        <f t="shared" si="29"/>
        <v/>
      </c>
      <c r="D506" s="42" t="str">
        <f>IF(A506="","",lookup!M475)</f>
        <v/>
      </c>
      <c r="E506" s="59"/>
      <c r="F506" s="42" t="str">
        <f>IF(A506="","",lookup!K475)</f>
        <v/>
      </c>
      <c r="G506" s="42" t="str">
        <f t="shared" si="31"/>
        <v/>
      </c>
      <c r="H506" s="42" t="str">
        <f t="shared" si="30"/>
        <v/>
      </c>
      <c r="I506" s="43" t="str">
        <f>IF(A506="","",IF(lookup!O475&lt;0,0,lookup!O475))</f>
        <v/>
      </c>
    </row>
    <row r="507" spans="1:9">
      <c r="A507" s="40" t="str">
        <f>IF(I506="","",IF(I506&lt;=0,"",IF(A506=lookup!$I$1,"",lookup!I476)))</f>
        <v/>
      </c>
      <c r="B507" s="41" t="str">
        <f t="shared" si="28"/>
        <v/>
      </c>
      <c r="C507" s="64" t="str">
        <f t="shared" si="29"/>
        <v/>
      </c>
      <c r="D507" s="42" t="str">
        <f>IF(A507="","",lookup!M476)</f>
        <v/>
      </c>
      <c r="E507" s="59"/>
      <c r="F507" s="42" t="str">
        <f>IF(A507="","",lookup!K476)</f>
        <v/>
      </c>
      <c r="G507" s="42" t="str">
        <f t="shared" si="31"/>
        <v/>
      </c>
      <c r="H507" s="42" t="str">
        <f t="shared" si="30"/>
        <v/>
      </c>
      <c r="I507" s="43" t="str">
        <f>IF(A507="","",IF(lookup!O476&lt;0,0,lookup!O476))</f>
        <v/>
      </c>
    </row>
    <row r="508" spans="1:9">
      <c r="A508" s="40" t="str">
        <f>IF(I507="","",IF(I507&lt;=0,"",IF(A507=lookup!$I$1,"",lookup!I477)))</f>
        <v/>
      </c>
      <c r="B508" s="41" t="str">
        <f t="shared" si="28"/>
        <v/>
      </c>
      <c r="C508" s="64" t="str">
        <f t="shared" si="29"/>
        <v/>
      </c>
      <c r="D508" s="42" t="str">
        <f>IF(A508="","",lookup!M477)</f>
        <v/>
      </c>
      <c r="E508" s="59"/>
      <c r="F508" s="42" t="str">
        <f>IF(A508="","",lookup!K477)</f>
        <v/>
      </c>
      <c r="G508" s="42" t="str">
        <f t="shared" si="31"/>
        <v/>
      </c>
      <c r="H508" s="42" t="str">
        <f t="shared" si="30"/>
        <v/>
      </c>
      <c r="I508" s="43" t="str">
        <f>IF(A508="","",IF(lookup!O477&lt;0,0,lookup!O477))</f>
        <v/>
      </c>
    </row>
    <row r="509" spans="1:9">
      <c r="A509" s="40" t="str">
        <f>IF(I508="","",IF(I508&lt;=0,"",IF(A508=lookup!$I$1,"",lookup!I478)))</f>
        <v/>
      </c>
      <c r="B509" s="41" t="str">
        <f t="shared" si="28"/>
        <v/>
      </c>
      <c r="C509" s="64" t="str">
        <f t="shared" si="29"/>
        <v/>
      </c>
      <c r="D509" s="42" t="str">
        <f>IF(A509="","",lookup!M478)</f>
        <v/>
      </c>
      <c r="E509" s="59"/>
      <c r="F509" s="42" t="str">
        <f>IF(A509="","",lookup!K478)</f>
        <v/>
      </c>
      <c r="G509" s="42" t="str">
        <f t="shared" si="31"/>
        <v/>
      </c>
      <c r="H509" s="42" t="str">
        <f t="shared" si="30"/>
        <v/>
      </c>
      <c r="I509" s="43" t="str">
        <f>IF(A509="","",IF(lookup!O478&lt;0,0,lookup!O478))</f>
        <v/>
      </c>
    </row>
    <row r="510" spans="1:9">
      <c r="A510" s="40" t="str">
        <f>IF(I509="","",IF(I509&lt;=0,"",IF(A509=lookup!$I$1,"",lookup!I479)))</f>
        <v/>
      </c>
      <c r="B510" s="41" t="str">
        <f t="shared" si="28"/>
        <v/>
      </c>
      <c r="C510" s="64" t="str">
        <f t="shared" si="29"/>
        <v/>
      </c>
      <c r="D510" s="42" t="str">
        <f>IF(A510="","",lookup!M479)</f>
        <v/>
      </c>
      <c r="E510" s="59"/>
      <c r="F510" s="42" t="str">
        <f>IF(A510="","",lookup!K479)</f>
        <v/>
      </c>
      <c r="G510" s="42" t="str">
        <f t="shared" si="31"/>
        <v/>
      </c>
      <c r="H510" s="42" t="str">
        <f t="shared" si="30"/>
        <v/>
      </c>
      <c r="I510" s="43" t="str">
        <f>IF(A510="","",IF(lookup!O479&lt;0,0,lookup!O479))</f>
        <v/>
      </c>
    </row>
    <row r="511" spans="1:9">
      <c r="A511" s="40" t="str">
        <f>IF(I510="","",IF(I510&lt;=0,"",IF(A510=lookup!$I$1,"",lookup!I480)))</f>
        <v/>
      </c>
      <c r="B511" s="41" t="str">
        <f t="shared" si="28"/>
        <v/>
      </c>
      <c r="C511" s="64" t="str">
        <f t="shared" si="29"/>
        <v/>
      </c>
      <c r="D511" s="42" t="str">
        <f>IF(A511="","",lookup!M480)</f>
        <v/>
      </c>
      <c r="E511" s="59"/>
      <c r="F511" s="42" t="str">
        <f>IF(A511="","",lookup!K480)</f>
        <v/>
      </c>
      <c r="G511" s="42" t="str">
        <f t="shared" si="31"/>
        <v/>
      </c>
      <c r="H511" s="42" t="str">
        <f t="shared" si="30"/>
        <v/>
      </c>
      <c r="I511" s="43" t="str">
        <f>IF(A511="","",IF(lookup!O480&lt;0,0,lookup!O480))</f>
        <v/>
      </c>
    </row>
    <row r="512" spans="1:9">
      <c r="A512" s="40" t="str">
        <f>IF(I511="","",IF(I511&lt;=0,"",IF(A511=lookup!$I$1,"",lookup!I481)))</f>
        <v/>
      </c>
      <c r="B512" s="41" t="str">
        <f t="shared" si="28"/>
        <v/>
      </c>
      <c r="C512" s="64" t="str">
        <f t="shared" si="29"/>
        <v/>
      </c>
      <c r="D512" s="42" t="str">
        <f>IF(A512="","",lookup!M481)</f>
        <v/>
      </c>
      <c r="E512" s="59"/>
      <c r="F512" s="42" t="str">
        <f>IF(A512="","",lookup!K481)</f>
        <v/>
      </c>
      <c r="G512" s="42" t="str">
        <f t="shared" si="31"/>
        <v/>
      </c>
      <c r="H512" s="42" t="str">
        <f t="shared" si="30"/>
        <v/>
      </c>
      <c r="I512" s="43" t="str">
        <f>IF(A512="","",IF(lookup!O481&lt;0,0,lookup!O481))</f>
        <v/>
      </c>
    </row>
    <row r="513" spans="1:9">
      <c r="A513" s="40" t="str">
        <f>IF(I512="","",IF(I512&lt;=0,"",IF(A512=lookup!$I$1,"",lookup!I482)))</f>
        <v/>
      </c>
      <c r="B513" s="41" t="str">
        <f t="shared" si="28"/>
        <v/>
      </c>
      <c r="C513" s="64" t="str">
        <f t="shared" si="29"/>
        <v/>
      </c>
      <c r="D513" s="42" t="str">
        <f>IF(A513="","",lookup!M482)</f>
        <v/>
      </c>
      <c r="E513" s="59"/>
      <c r="F513" s="42" t="str">
        <f>IF(A513="","",lookup!K482)</f>
        <v/>
      </c>
      <c r="G513" s="42" t="str">
        <f t="shared" si="31"/>
        <v/>
      </c>
      <c r="H513" s="42" t="str">
        <f t="shared" si="30"/>
        <v/>
      </c>
      <c r="I513" s="43" t="str">
        <f>IF(A513="","",IF(lookup!O482&lt;0,0,lookup!O482))</f>
        <v/>
      </c>
    </row>
    <row r="514" spans="1:9" ht="13.5" thickBot="1">
      <c r="A514" s="34" t="str">
        <f>IF(I513="","",IF(I513&lt;=0,"",IF(A513=lookup!$I$1,"",lookup!I483)))</f>
        <v/>
      </c>
      <c r="B514" s="44" t="str">
        <f t="shared" si="28"/>
        <v/>
      </c>
      <c r="C514" s="65" t="str">
        <f t="shared" si="29"/>
        <v/>
      </c>
      <c r="D514" s="37" t="str">
        <f>IF(A514="","",lookup!M483)</f>
        <v/>
      </c>
      <c r="E514" s="60"/>
      <c r="F514" s="37" t="str">
        <f>IF(A514="","",lookup!K483)</f>
        <v/>
      </c>
      <c r="G514" s="37" t="str">
        <f t="shared" si="31"/>
        <v/>
      </c>
      <c r="H514" s="37" t="str">
        <f t="shared" si="30"/>
        <v/>
      </c>
      <c r="I514" s="38" t="str">
        <f>IF(A514="","",IF(lookup!O483&lt;0,0,lookup!O483))</f>
        <v/>
      </c>
    </row>
    <row r="515" spans="1:9">
      <c r="A515" s="30" t="str">
        <f>IF(I514="","",IF(I514&lt;=0,"",IF(A514=lookup!$I$1,"",lookup!I484)))</f>
        <v/>
      </c>
      <c r="B515" s="39" t="str">
        <f t="shared" si="28"/>
        <v/>
      </c>
      <c r="C515" s="63" t="str">
        <f t="shared" si="29"/>
        <v/>
      </c>
      <c r="D515" s="32" t="str">
        <f>IF(A515="","",lookup!M484)</f>
        <v/>
      </c>
      <c r="E515" s="58"/>
      <c r="F515" s="32" t="str">
        <f>IF(A515="","",lookup!K484)</f>
        <v/>
      </c>
      <c r="G515" s="32" t="str">
        <f t="shared" si="31"/>
        <v/>
      </c>
      <c r="H515" s="32" t="str">
        <f t="shared" si="30"/>
        <v/>
      </c>
      <c r="I515" s="33" t="str">
        <f>IF(A515="","",IF(lookup!O484&lt;0,0,lookup!O484))</f>
        <v/>
      </c>
    </row>
    <row r="516" spans="1:9">
      <c r="A516" s="40" t="str">
        <f>IF(I515="","",IF(I515&lt;=0,"",IF(A515=lookup!$I$1,"",lookup!I485)))</f>
        <v/>
      </c>
      <c r="B516" s="41" t="str">
        <f t="shared" si="28"/>
        <v/>
      </c>
      <c r="C516" s="64" t="str">
        <f t="shared" si="29"/>
        <v/>
      </c>
      <c r="D516" s="42" t="str">
        <f>IF(A516="","",lookup!M485)</f>
        <v/>
      </c>
      <c r="E516" s="59"/>
      <c r="F516" s="42" t="str">
        <f>IF(A516="","",lookup!K485)</f>
        <v/>
      </c>
      <c r="G516" s="42" t="str">
        <f t="shared" si="31"/>
        <v/>
      </c>
      <c r="H516" s="42" t="str">
        <f t="shared" si="30"/>
        <v/>
      </c>
      <c r="I516" s="43" t="str">
        <f>IF(A516="","",IF(lookup!O485&lt;0,0,lookup!O485))</f>
        <v/>
      </c>
    </row>
    <row r="517" spans="1:9">
      <c r="A517" s="40" t="str">
        <f>IF(I516="","",IF(I516&lt;=0,"",IF(A516=lookup!$I$1,"",lookup!I486)))</f>
        <v/>
      </c>
      <c r="B517" s="41" t="str">
        <f t="shared" si="28"/>
        <v/>
      </c>
      <c r="C517" s="64" t="str">
        <f t="shared" si="29"/>
        <v/>
      </c>
      <c r="D517" s="42" t="str">
        <f>IF(A517="","",lookup!M486)</f>
        <v/>
      </c>
      <c r="E517" s="59"/>
      <c r="F517" s="42" t="str">
        <f>IF(A517="","",lookup!K486)</f>
        <v/>
      </c>
      <c r="G517" s="42" t="str">
        <f t="shared" si="31"/>
        <v/>
      </c>
      <c r="H517" s="42" t="str">
        <f t="shared" si="30"/>
        <v/>
      </c>
      <c r="I517" s="43" t="str">
        <f>IF(A517="","",IF(lookup!O486&lt;0,0,lookup!O486))</f>
        <v/>
      </c>
    </row>
    <row r="518" spans="1:9">
      <c r="A518" s="40" t="str">
        <f>IF(I517="","",IF(I517&lt;=0,"",IF(A517=lookup!$I$1,"",lookup!I487)))</f>
        <v/>
      </c>
      <c r="B518" s="41" t="str">
        <f t="shared" si="28"/>
        <v/>
      </c>
      <c r="C518" s="64" t="str">
        <f t="shared" si="29"/>
        <v/>
      </c>
      <c r="D518" s="42" t="str">
        <f>IF(A518="","",lookup!M487)</f>
        <v/>
      </c>
      <c r="E518" s="59"/>
      <c r="F518" s="42" t="str">
        <f>IF(A518="","",lookup!K487)</f>
        <v/>
      </c>
      <c r="G518" s="42" t="str">
        <f t="shared" si="31"/>
        <v/>
      </c>
      <c r="H518" s="42" t="str">
        <f t="shared" si="30"/>
        <v/>
      </c>
      <c r="I518" s="43" t="str">
        <f>IF(A518="","",IF(lookup!O487&lt;0,0,lookup!O487))</f>
        <v/>
      </c>
    </row>
    <row r="519" spans="1:9">
      <c r="A519" s="40" t="str">
        <f>IF(I518="","",IF(I518&lt;=0,"",IF(A518=lookup!$I$1,"",lookup!I488)))</f>
        <v/>
      </c>
      <c r="B519" s="41" t="str">
        <f t="shared" si="28"/>
        <v/>
      </c>
      <c r="C519" s="64" t="str">
        <f t="shared" si="29"/>
        <v/>
      </c>
      <c r="D519" s="42" t="str">
        <f>IF(A519="","",lookup!M488)</f>
        <v/>
      </c>
      <c r="E519" s="59"/>
      <c r="F519" s="42" t="str">
        <f>IF(A519="","",lookup!K488)</f>
        <v/>
      </c>
      <c r="G519" s="42" t="str">
        <f t="shared" si="31"/>
        <v/>
      </c>
      <c r="H519" s="42" t="str">
        <f t="shared" si="30"/>
        <v/>
      </c>
      <c r="I519" s="43" t="str">
        <f>IF(A519="","",IF(lookup!O488&lt;0,0,lookup!O488))</f>
        <v/>
      </c>
    </row>
    <row r="520" spans="1:9">
      <c r="A520" s="40" t="str">
        <f>IF(I519="","",IF(I519&lt;=0,"",IF(A519=lookup!$I$1,"",lookup!I489)))</f>
        <v/>
      </c>
      <c r="B520" s="41" t="str">
        <f t="shared" si="28"/>
        <v/>
      </c>
      <c r="C520" s="64" t="str">
        <f t="shared" si="29"/>
        <v/>
      </c>
      <c r="D520" s="42" t="str">
        <f>IF(A520="","",lookup!M489)</f>
        <v/>
      </c>
      <c r="E520" s="59"/>
      <c r="F520" s="42" t="str">
        <f>IF(A520="","",lookup!K489)</f>
        <v/>
      </c>
      <c r="G520" s="42" t="str">
        <f t="shared" si="31"/>
        <v/>
      </c>
      <c r="H520" s="42" t="str">
        <f t="shared" si="30"/>
        <v/>
      </c>
      <c r="I520" s="43" t="str">
        <f>IF(A520="","",IF(lookup!O489&lt;0,0,lookup!O489))</f>
        <v/>
      </c>
    </row>
    <row r="521" spans="1:9">
      <c r="A521" s="40" t="str">
        <f>IF(I520="","",IF(I520&lt;=0,"",IF(A520=lookup!$I$1,"",lookup!I490)))</f>
        <v/>
      </c>
      <c r="B521" s="41" t="str">
        <f t="shared" si="28"/>
        <v/>
      </c>
      <c r="C521" s="64" t="str">
        <f t="shared" si="29"/>
        <v/>
      </c>
      <c r="D521" s="42" t="str">
        <f>IF(A521="","",lookup!M490)</f>
        <v/>
      </c>
      <c r="E521" s="59"/>
      <c r="F521" s="42" t="str">
        <f>IF(A521="","",lookup!K490)</f>
        <v/>
      </c>
      <c r="G521" s="42" t="str">
        <f t="shared" si="31"/>
        <v/>
      </c>
      <c r="H521" s="42" t="str">
        <f t="shared" si="30"/>
        <v/>
      </c>
      <c r="I521" s="43" t="str">
        <f>IF(A521="","",IF(lookup!O490&lt;0,0,lookup!O490))</f>
        <v/>
      </c>
    </row>
    <row r="522" spans="1:9">
      <c r="A522" s="40" t="str">
        <f>IF(I521="","",IF(I521&lt;=0,"",IF(A521=lookup!$I$1,"",lookup!I491)))</f>
        <v/>
      </c>
      <c r="B522" s="41" t="str">
        <f t="shared" si="28"/>
        <v/>
      </c>
      <c r="C522" s="64" t="str">
        <f t="shared" si="29"/>
        <v/>
      </c>
      <c r="D522" s="42" t="str">
        <f>IF(A522="","",lookup!M491)</f>
        <v/>
      </c>
      <c r="E522" s="59"/>
      <c r="F522" s="42" t="str">
        <f>IF(A522="","",lookup!K491)</f>
        <v/>
      </c>
      <c r="G522" s="42" t="str">
        <f t="shared" si="31"/>
        <v/>
      </c>
      <c r="H522" s="42" t="str">
        <f t="shared" si="30"/>
        <v/>
      </c>
      <c r="I522" s="43" t="str">
        <f>IF(A522="","",IF(lookup!O491&lt;0,0,lookup!O491))</f>
        <v/>
      </c>
    </row>
    <row r="523" spans="1:9">
      <c r="A523" s="40" t="str">
        <f>IF(I522="","",IF(I522&lt;=0,"",IF(A522=lookup!$I$1,"",lookup!I492)))</f>
        <v/>
      </c>
      <c r="B523" s="41" t="str">
        <f t="shared" si="28"/>
        <v/>
      </c>
      <c r="C523" s="64" t="str">
        <f t="shared" si="29"/>
        <v/>
      </c>
      <c r="D523" s="42" t="str">
        <f>IF(A523="","",lookup!M492)</f>
        <v/>
      </c>
      <c r="E523" s="59"/>
      <c r="F523" s="42" t="str">
        <f>IF(A523="","",lookup!K492)</f>
        <v/>
      </c>
      <c r="G523" s="42" t="str">
        <f t="shared" si="31"/>
        <v/>
      </c>
      <c r="H523" s="42" t="str">
        <f t="shared" si="30"/>
        <v/>
      </c>
      <c r="I523" s="43" t="str">
        <f>IF(A523="","",IF(lookup!O492&lt;0,0,lookup!O492))</f>
        <v/>
      </c>
    </row>
    <row r="524" spans="1:9">
      <c r="A524" s="40" t="str">
        <f>IF(I523="","",IF(I523&lt;=0,"",IF(A523=lookup!$I$1,"",lookup!I493)))</f>
        <v/>
      </c>
      <c r="B524" s="41" t="str">
        <f t="shared" si="28"/>
        <v/>
      </c>
      <c r="C524" s="64" t="str">
        <f t="shared" si="29"/>
        <v/>
      </c>
      <c r="D524" s="42" t="str">
        <f>IF(A524="","",lookup!M493)</f>
        <v/>
      </c>
      <c r="E524" s="59"/>
      <c r="F524" s="42" t="str">
        <f>IF(A524="","",lookup!K493)</f>
        <v/>
      </c>
      <c r="G524" s="42" t="str">
        <f t="shared" si="31"/>
        <v/>
      </c>
      <c r="H524" s="42" t="str">
        <f t="shared" si="30"/>
        <v/>
      </c>
      <c r="I524" s="43" t="str">
        <f>IF(A524="","",IF(lookup!O493&lt;0,0,lookup!O493))</f>
        <v/>
      </c>
    </row>
    <row r="525" spans="1:9">
      <c r="A525" s="40" t="str">
        <f>IF(I524="","",IF(I524&lt;=0,"",IF(A524=lookup!$I$1,"",lookup!I494)))</f>
        <v/>
      </c>
      <c r="B525" s="41" t="str">
        <f t="shared" si="28"/>
        <v/>
      </c>
      <c r="C525" s="64" t="str">
        <f t="shared" si="29"/>
        <v/>
      </c>
      <c r="D525" s="42" t="str">
        <f>IF(A525="","",lookup!M494)</f>
        <v/>
      </c>
      <c r="E525" s="59"/>
      <c r="F525" s="42" t="str">
        <f>IF(A525="","",lookup!K494)</f>
        <v/>
      </c>
      <c r="G525" s="42" t="str">
        <f t="shared" si="31"/>
        <v/>
      </c>
      <c r="H525" s="42" t="str">
        <f t="shared" si="30"/>
        <v/>
      </c>
      <c r="I525" s="43" t="str">
        <f>IF(A525="","",IF(lookup!O494&lt;0,0,lookup!O494))</f>
        <v/>
      </c>
    </row>
    <row r="526" spans="1:9" ht="13.5" thickBot="1">
      <c r="A526" s="34" t="str">
        <f>IF(I525="","",IF(I525&lt;=0,"",IF(A525=lookup!$I$1,"",lookup!I495)))</f>
        <v/>
      </c>
      <c r="B526" s="44" t="str">
        <f t="shared" si="28"/>
        <v/>
      </c>
      <c r="C526" s="65" t="str">
        <f t="shared" si="29"/>
        <v/>
      </c>
      <c r="D526" s="37" t="str">
        <f>IF(A526="","",lookup!M495)</f>
        <v/>
      </c>
      <c r="E526" s="60"/>
      <c r="F526" s="37" t="str">
        <f>IF(A526="","",lookup!K495)</f>
        <v/>
      </c>
      <c r="G526" s="37" t="str">
        <f t="shared" si="31"/>
        <v/>
      </c>
      <c r="H526" s="37" t="str">
        <f t="shared" si="30"/>
        <v/>
      </c>
      <c r="I526" s="38" t="str">
        <f>IF(A526="","",IF(lookup!O495&lt;0,0,lookup!O495))</f>
        <v/>
      </c>
    </row>
    <row r="527" spans="1:9">
      <c r="A527" s="30" t="str">
        <f>IF(I526="","",IF(I526&lt;=0,"",IF(A526=lookup!$I$1,"",lookup!I496)))</f>
        <v/>
      </c>
      <c r="B527" s="39" t="str">
        <f t="shared" si="28"/>
        <v/>
      </c>
      <c r="C527" s="63" t="str">
        <f t="shared" si="29"/>
        <v/>
      </c>
      <c r="D527" s="32" t="str">
        <f>IF(A527="","",lookup!M496)</f>
        <v/>
      </c>
      <c r="E527" s="58"/>
      <c r="F527" s="32" t="str">
        <f>IF(A527="","",lookup!K496)</f>
        <v/>
      </c>
      <c r="G527" s="32" t="str">
        <f t="shared" si="31"/>
        <v/>
      </c>
      <c r="H527" s="32" t="str">
        <f t="shared" si="30"/>
        <v/>
      </c>
      <c r="I527" s="33" t="str">
        <f>IF(A527="","",IF(lookup!O496&lt;0,0,lookup!O496))</f>
        <v/>
      </c>
    </row>
    <row r="528" spans="1:9">
      <c r="A528" s="40" t="str">
        <f>IF(I527="","",IF(I527&lt;=0,"",IF(A527=lookup!$I$1,"",lookup!I497)))</f>
        <v/>
      </c>
      <c r="B528" s="41" t="str">
        <f t="shared" si="28"/>
        <v/>
      </c>
      <c r="C528" s="64" t="str">
        <f t="shared" si="29"/>
        <v/>
      </c>
      <c r="D528" s="42" t="str">
        <f>IF(A528="","",lookup!M497)</f>
        <v/>
      </c>
      <c r="E528" s="59"/>
      <c r="F528" s="42" t="str">
        <f>IF(A528="","",lookup!K497)</f>
        <v/>
      </c>
      <c r="G528" s="42" t="str">
        <f t="shared" si="31"/>
        <v/>
      </c>
      <c r="H528" s="42" t="str">
        <f t="shared" si="30"/>
        <v/>
      </c>
      <c r="I528" s="43" t="str">
        <f>IF(A528="","",IF(lookup!O497&lt;0,0,lookup!O497))</f>
        <v/>
      </c>
    </row>
    <row r="529" spans="1:9">
      <c r="A529" s="40" t="str">
        <f>IF(I528="","",IF(I528&lt;=0,"",IF(A528=lookup!$I$1,"",lookup!I498)))</f>
        <v/>
      </c>
      <c r="B529" s="41" t="str">
        <f t="shared" si="28"/>
        <v/>
      </c>
      <c r="C529" s="64" t="str">
        <f t="shared" si="29"/>
        <v/>
      </c>
      <c r="D529" s="42" t="str">
        <f>IF(A529="","",lookup!M498)</f>
        <v/>
      </c>
      <c r="E529" s="59"/>
      <c r="F529" s="42" t="str">
        <f>IF(A529="","",lookup!K498)</f>
        <v/>
      </c>
      <c r="G529" s="42" t="str">
        <f t="shared" si="31"/>
        <v/>
      </c>
      <c r="H529" s="42" t="str">
        <f t="shared" si="30"/>
        <v/>
      </c>
      <c r="I529" s="43" t="str">
        <f>IF(A529="","",IF(lookup!O498&lt;0,0,lookup!O498))</f>
        <v/>
      </c>
    </row>
    <row r="530" spans="1:9">
      <c r="A530" s="40" t="str">
        <f>IF(I529="","",IF(I529&lt;=0,"",IF(A529=lookup!$I$1,"",lookup!I499)))</f>
        <v/>
      </c>
      <c r="B530" s="41" t="str">
        <f t="shared" si="28"/>
        <v/>
      </c>
      <c r="C530" s="64" t="str">
        <f t="shared" si="29"/>
        <v/>
      </c>
      <c r="D530" s="42" t="str">
        <f>IF(A530="","",lookup!M499)</f>
        <v/>
      </c>
      <c r="E530" s="59"/>
      <c r="F530" s="42" t="str">
        <f>IF(A530="","",lookup!K499)</f>
        <v/>
      </c>
      <c r="G530" s="42" t="str">
        <f t="shared" si="31"/>
        <v/>
      </c>
      <c r="H530" s="42" t="str">
        <f t="shared" si="30"/>
        <v/>
      </c>
      <c r="I530" s="43" t="str">
        <f>IF(A530="","",IF(lookup!O499&lt;0,0,lookup!O499))</f>
        <v/>
      </c>
    </row>
    <row r="531" spans="1:9">
      <c r="A531" s="40" t="str">
        <f>IF(I530="","",IF(I530&lt;=0,"",IF(A530=lookup!$I$1,"",lookup!I500)))</f>
        <v/>
      </c>
      <c r="B531" s="41" t="str">
        <f t="shared" si="28"/>
        <v/>
      </c>
      <c r="C531" s="64" t="str">
        <f t="shared" si="29"/>
        <v/>
      </c>
      <c r="D531" s="42" t="str">
        <f>IF(A531="","",lookup!M500)</f>
        <v/>
      </c>
      <c r="E531" s="59"/>
      <c r="F531" s="42" t="str">
        <f>IF(A531="","",lookup!K500)</f>
        <v/>
      </c>
      <c r="G531" s="42" t="str">
        <f t="shared" si="31"/>
        <v/>
      </c>
      <c r="H531" s="42" t="str">
        <f t="shared" si="30"/>
        <v/>
      </c>
      <c r="I531" s="43" t="str">
        <f>IF(A531="","",IF(lookup!O500&lt;0,0,lookup!O500))</f>
        <v/>
      </c>
    </row>
    <row r="532" spans="1:9">
      <c r="A532" s="40" t="str">
        <f>IF(I531="","",IF(I531&lt;=0,"",IF(A531=lookup!$I$1,"",lookup!I501)))</f>
        <v/>
      </c>
      <c r="B532" s="41" t="str">
        <f t="shared" si="28"/>
        <v/>
      </c>
      <c r="C532" s="64" t="str">
        <f t="shared" si="29"/>
        <v/>
      </c>
      <c r="D532" s="42" t="str">
        <f>IF(A532="","",lookup!M501)</f>
        <v/>
      </c>
      <c r="E532" s="59"/>
      <c r="F532" s="42" t="str">
        <f>IF(A532="","",lookup!K501)</f>
        <v/>
      </c>
      <c r="G532" s="42" t="str">
        <f t="shared" si="31"/>
        <v/>
      </c>
      <c r="H532" s="42" t="str">
        <f t="shared" si="30"/>
        <v/>
      </c>
      <c r="I532" s="43" t="str">
        <f>IF(A532="","",IF(lookup!O501&lt;0,0,lookup!O501))</f>
        <v/>
      </c>
    </row>
    <row r="533" spans="1:9">
      <c r="A533" s="40" t="str">
        <f>IF(I532="","",IF(I532&lt;=0,"",IF(A532=lookup!$I$1,"",lookup!I502)))</f>
        <v/>
      </c>
      <c r="B533" s="41" t="str">
        <f t="shared" si="28"/>
        <v/>
      </c>
      <c r="C533" s="64" t="str">
        <f t="shared" si="29"/>
        <v/>
      </c>
      <c r="D533" s="42" t="str">
        <f>IF(A533="","",lookup!M502)</f>
        <v/>
      </c>
      <c r="E533" s="59"/>
      <c r="F533" s="42" t="str">
        <f>IF(A533="","",lookup!K502)</f>
        <v/>
      </c>
      <c r="G533" s="42" t="str">
        <f t="shared" si="31"/>
        <v/>
      </c>
      <c r="H533" s="42" t="str">
        <f t="shared" si="30"/>
        <v/>
      </c>
      <c r="I533" s="43" t="str">
        <f>IF(A533="","",IF(lookup!O502&lt;0,0,lookup!O502))</f>
        <v/>
      </c>
    </row>
    <row r="534" spans="1:9">
      <c r="A534" s="40" t="str">
        <f>IF(I533="","",IF(I533&lt;=0,"",IF(A533=lookup!$I$1,"",lookup!I503)))</f>
        <v/>
      </c>
      <c r="B534" s="41" t="str">
        <f t="shared" si="28"/>
        <v/>
      </c>
      <c r="C534" s="64" t="str">
        <f t="shared" si="29"/>
        <v/>
      </c>
      <c r="D534" s="42" t="str">
        <f>IF(A534="","",lookup!M503)</f>
        <v/>
      </c>
      <c r="E534" s="59"/>
      <c r="F534" s="42" t="str">
        <f>IF(A534="","",lookup!K503)</f>
        <v/>
      </c>
      <c r="G534" s="42" t="str">
        <f t="shared" si="31"/>
        <v/>
      </c>
      <c r="H534" s="42" t="str">
        <f t="shared" si="30"/>
        <v/>
      </c>
      <c r="I534" s="43" t="str">
        <f>IF(A534="","",IF(lookup!O503&lt;0,0,lookup!O503))</f>
        <v/>
      </c>
    </row>
    <row r="535" spans="1:9">
      <c r="A535" s="40" t="str">
        <f>IF(I534="","",IF(I534&lt;=0,"",IF(A534=lookup!$I$1,"",lookup!I504)))</f>
        <v/>
      </c>
      <c r="B535" s="41" t="str">
        <f t="shared" si="28"/>
        <v/>
      </c>
      <c r="C535" s="64" t="str">
        <f t="shared" si="29"/>
        <v/>
      </c>
      <c r="D535" s="42" t="str">
        <f>IF(A535="","",lookup!M504)</f>
        <v/>
      </c>
      <c r="E535" s="59"/>
      <c r="F535" s="42" t="str">
        <f>IF(A535="","",lookup!K504)</f>
        <v/>
      </c>
      <c r="G535" s="42" t="str">
        <f t="shared" si="31"/>
        <v/>
      </c>
      <c r="H535" s="42" t="str">
        <f t="shared" si="30"/>
        <v/>
      </c>
      <c r="I535" s="43" t="str">
        <f>IF(A535="","",IF(lookup!O504&lt;0,0,lookup!O504))</f>
        <v/>
      </c>
    </row>
    <row r="536" spans="1:9">
      <c r="A536" s="40" t="str">
        <f>IF(I535="","",IF(I535&lt;=0,"",IF(A535=lookup!$I$1,"",lookup!I505)))</f>
        <v/>
      </c>
      <c r="B536" s="41" t="str">
        <f t="shared" si="28"/>
        <v/>
      </c>
      <c r="C536" s="64" t="str">
        <f t="shared" si="29"/>
        <v/>
      </c>
      <c r="D536" s="42" t="str">
        <f>IF(A536="","",lookup!M505)</f>
        <v/>
      </c>
      <c r="E536" s="59"/>
      <c r="F536" s="42" t="str">
        <f>IF(A536="","",lookup!K505)</f>
        <v/>
      </c>
      <c r="G536" s="42" t="str">
        <f t="shared" si="31"/>
        <v/>
      </c>
      <c r="H536" s="42" t="str">
        <f t="shared" si="30"/>
        <v/>
      </c>
      <c r="I536" s="43" t="str">
        <f>IF(A536="","",IF(lookup!O505&lt;0,0,lookup!O505))</f>
        <v/>
      </c>
    </row>
    <row r="537" spans="1:9">
      <c r="A537" s="40" t="str">
        <f>IF(I536="","",IF(I536&lt;=0,"",IF(A536=lookup!$I$1,"",lookup!I506)))</f>
        <v/>
      </c>
      <c r="B537" s="41" t="str">
        <f t="shared" si="28"/>
        <v/>
      </c>
      <c r="C537" s="64" t="str">
        <f t="shared" si="29"/>
        <v/>
      </c>
      <c r="D537" s="42" t="str">
        <f>IF(A537="","",lookup!M506)</f>
        <v/>
      </c>
      <c r="E537" s="59"/>
      <c r="F537" s="42" t="str">
        <f>IF(A537="","",lookup!K506)</f>
        <v/>
      </c>
      <c r="G537" s="42" t="str">
        <f t="shared" si="31"/>
        <v/>
      </c>
      <c r="H537" s="42" t="str">
        <f t="shared" si="30"/>
        <v/>
      </c>
      <c r="I537" s="43" t="str">
        <f>IF(A537="","",IF(lookup!O506&lt;0,0,lookup!O506))</f>
        <v/>
      </c>
    </row>
    <row r="538" spans="1:9" ht="13.5" thickBot="1">
      <c r="A538" s="34" t="str">
        <f>IF(I537="","",IF(I537&lt;=0,"",IF(A537=lookup!$I$1,"",lookup!I507)))</f>
        <v/>
      </c>
      <c r="B538" s="44" t="str">
        <f t="shared" si="28"/>
        <v/>
      </c>
      <c r="C538" s="65" t="str">
        <f t="shared" si="29"/>
        <v/>
      </c>
      <c r="D538" s="37" t="str">
        <f>IF(A538="","",lookup!M507)</f>
        <v/>
      </c>
      <c r="E538" s="60"/>
      <c r="F538" s="37" t="str">
        <f>IF(A538="","",lookup!K507)</f>
        <v/>
      </c>
      <c r="G538" s="37" t="str">
        <f t="shared" si="31"/>
        <v/>
      </c>
      <c r="H538" s="37" t="str">
        <f t="shared" si="30"/>
        <v/>
      </c>
      <c r="I538" s="38" t="str">
        <f>IF(A538="","",IF(lookup!O507&lt;0,0,lookup!O507))</f>
        <v/>
      </c>
    </row>
    <row r="539" spans="1:9">
      <c r="A539" s="30" t="str">
        <f>IF(I538="","",IF(I538&lt;=0,"",IF(A538=lookup!$I$1,"",lookup!I508)))</f>
        <v/>
      </c>
      <c r="B539" s="39" t="str">
        <f t="shared" si="28"/>
        <v/>
      </c>
      <c r="C539" s="63" t="str">
        <f t="shared" si="29"/>
        <v/>
      </c>
      <c r="D539" s="32" t="str">
        <f>IF(A539="","",lookup!M508)</f>
        <v/>
      </c>
      <c r="E539" s="58"/>
      <c r="F539" s="32" t="str">
        <f>IF(A539="","",lookup!K508)</f>
        <v/>
      </c>
      <c r="G539" s="32" t="str">
        <f t="shared" si="31"/>
        <v/>
      </c>
      <c r="H539" s="32" t="str">
        <f t="shared" si="30"/>
        <v/>
      </c>
      <c r="I539" s="33" t="str">
        <f>IF(A539="","",IF(lookup!O508&lt;0,0,lookup!O508))</f>
        <v/>
      </c>
    </row>
    <row r="540" spans="1:9">
      <c r="A540" s="40" t="str">
        <f>IF(I539="","",IF(I539&lt;=0,"",IF(A539=lookup!$I$1,"",lookup!I509)))</f>
        <v/>
      </c>
      <c r="B540" s="41" t="str">
        <f t="shared" si="28"/>
        <v/>
      </c>
      <c r="C540" s="64" t="str">
        <f t="shared" si="29"/>
        <v/>
      </c>
      <c r="D540" s="42" t="str">
        <f>IF(A540="","",lookup!M509)</f>
        <v/>
      </c>
      <c r="E540" s="59"/>
      <c r="F540" s="42" t="str">
        <f>IF(A540="","",lookup!K509)</f>
        <v/>
      </c>
      <c r="G540" s="42" t="str">
        <f t="shared" si="31"/>
        <v/>
      </c>
      <c r="H540" s="42" t="str">
        <f t="shared" si="30"/>
        <v/>
      </c>
      <c r="I540" s="43" t="str">
        <f>IF(A540="","",IF(lookup!O509&lt;0,0,lookup!O509))</f>
        <v/>
      </c>
    </row>
    <row r="541" spans="1:9">
      <c r="A541" s="40" t="str">
        <f>IF(I540="","",IF(I540&lt;=0,"",IF(A540=lookup!$I$1,"",lookup!I510)))</f>
        <v/>
      </c>
      <c r="B541" s="41" t="str">
        <f t="shared" si="28"/>
        <v/>
      </c>
      <c r="C541" s="64" t="str">
        <f t="shared" si="29"/>
        <v/>
      </c>
      <c r="D541" s="42" t="str">
        <f>IF(A541="","",lookup!M510)</f>
        <v/>
      </c>
      <c r="E541" s="59"/>
      <c r="F541" s="42" t="str">
        <f>IF(A541="","",lookup!K510)</f>
        <v/>
      </c>
      <c r="G541" s="42" t="str">
        <f t="shared" si="31"/>
        <v/>
      </c>
      <c r="H541" s="42" t="str">
        <f t="shared" si="30"/>
        <v/>
      </c>
      <c r="I541" s="43" t="str">
        <f>IF(A541="","",IF(lookup!O510&lt;0,0,lookup!O510))</f>
        <v/>
      </c>
    </row>
    <row r="542" spans="1:9">
      <c r="A542" s="40" t="str">
        <f>IF(I541="","",IF(I541&lt;=0,"",IF(A541=lookup!$I$1,"",lookup!I511)))</f>
        <v/>
      </c>
      <c r="B542" s="41" t="str">
        <f t="shared" si="28"/>
        <v/>
      </c>
      <c r="C542" s="64" t="str">
        <f t="shared" si="29"/>
        <v/>
      </c>
      <c r="D542" s="42" t="str">
        <f>IF(A542="","",lookup!M511)</f>
        <v/>
      </c>
      <c r="E542" s="59"/>
      <c r="F542" s="42" t="str">
        <f>IF(A542="","",lookup!K511)</f>
        <v/>
      </c>
      <c r="G542" s="42" t="str">
        <f t="shared" si="31"/>
        <v/>
      </c>
      <c r="H542" s="42" t="str">
        <f t="shared" si="30"/>
        <v/>
      </c>
      <c r="I542" s="43" t="str">
        <f>IF(A542="","",IF(lookup!O511&lt;0,0,lookup!O511))</f>
        <v/>
      </c>
    </row>
    <row r="543" spans="1:9">
      <c r="A543" s="40" t="str">
        <f>IF(I542="","",IF(I542&lt;=0,"",IF(A542=lookup!$I$1,"",lookup!I512)))</f>
        <v/>
      </c>
      <c r="B543" s="41" t="str">
        <f t="shared" si="28"/>
        <v/>
      </c>
      <c r="C543" s="64" t="str">
        <f t="shared" si="29"/>
        <v/>
      </c>
      <c r="D543" s="42" t="str">
        <f>IF(A543="","",lookup!M512)</f>
        <v/>
      </c>
      <c r="E543" s="59"/>
      <c r="F543" s="42" t="str">
        <f>IF(A543="","",lookup!K512)</f>
        <v/>
      </c>
      <c r="G543" s="42" t="str">
        <f t="shared" si="31"/>
        <v/>
      </c>
      <c r="H543" s="42" t="str">
        <f t="shared" si="30"/>
        <v/>
      </c>
      <c r="I543" s="43" t="str">
        <f>IF(A543="","",IF(lookup!O512&lt;0,0,lookup!O512))</f>
        <v/>
      </c>
    </row>
    <row r="544" spans="1:9">
      <c r="A544" s="40" t="str">
        <f>IF(I543="","",IF(I543&lt;=0,"",IF(A543=lookup!$I$1,"",lookup!I513)))</f>
        <v/>
      </c>
      <c r="B544" s="41" t="str">
        <f t="shared" si="28"/>
        <v/>
      </c>
      <c r="C544" s="64" t="str">
        <f t="shared" si="29"/>
        <v/>
      </c>
      <c r="D544" s="42" t="str">
        <f>IF(A544="","",lookup!M513)</f>
        <v/>
      </c>
      <c r="E544" s="59"/>
      <c r="F544" s="42" t="str">
        <f>IF(A544="","",lookup!K513)</f>
        <v/>
      </c>
      <c r="G544" s="42" t="str">
        <f t="shared" si="31"/>
        <v/>
      </c>
      <c r="H544" s="42" t="str">
        <f t="shared" si="30"/>
        <v/>
      </c>
      <c r="I544" s="43" t="str">
        <f>IF(A544="","",IF(lookup!O513&lt;0,0,lookup!O513))</f>
        <v/>
      </c>
    </row>
    <row r="545" spans="1:9">
      <c r="A545" s="40" t="str">
        <f>IF(I544="","",IF(I544&lt;=0,"",IF(A544=lookup!$I$1,"",lookup!I514)))</f>
        <v/>
      </c>
      <c r="B545" s="41" t="str">
        <f t="shared" si="28"/>
        <v/>
      </c>
      <c r="C545" s="64" t="str">
        <f t="shared" si="29"/>
        <v/>
      </c>
      <c r="D545" s="42" t="str">
        <f>IF(A545="","",lookup!M514)</f>
        <v/>
      </c>
      <c r="E545" s="59"/>
      <c r="F545" s="42" t="str">
        <f>IF(A545="","",lookup!K514)</f>
        <v/>
      </c>
      <c r="G545" s="42" t="str">
        <f t="shared" si="31"/>
        <v/>
      </c>
      <c r="H545" s="42" t="str">
        <f t="shared" si="30"/>
        <v/>
      </c>
      <c r="I545" s="43" t="str">
        <f>IF(A545="","",IF(lookup!O514&lt;0,0,lookup!O514))</f>
        <v/>
      </c>
    </row>
    <row r="546" spans="1:9">
      <c r="A546" s="40" t="str">
        <f>IF(I545="","",IF(I545&lt;=0,"",IF(A545=lookup!$I$1,"",lookup!I515)))</f>
        <v/>
      </c>
      <c r="B546" s="41" t="str">
        <f t="shared" si="28"/>
        <v/>
      </c>
      <c r="C546" s="64" t="str">
        <f t="shared" si="29"/>
        <v/>
      </c>
      <c r="D546" s="42" t="str">
        <f>IF(A546="","",lookup!M515)</f>
        <v/>
      </c>
      <c r="E546" s="59"/>
      <c r="F546" s="42" t="str">
        <f>IF(A546="","",lookup!K515)</f>
        <v/>
      </c>
      <c r="G546" s="42" t="str">
        <f t="shared" si="31"/>
        <v/>
      </c>
      <c r="H546" s="42" t="str">
        <f t="shared" si="30"/>
        <v/>
      </c>
      <c r="I546" s="43" t="str">
        <f>IF(A546="","",IF(lookup!O515&lt;0,0,lookup!O515))</f>
        <v/>
      </c>
    </row>
    <row r="547" spans="1:9">
      <c r="A547" s="40" t="str">
        <f>IF(I546="","",IF(I546&lt;=0,"",IF(A546=lookup!$I$1,"",lookup!I516)))</f>
        <v/>
      </c>
      <c r="B547" s="41" t="str">
        <f t="shared" ref="B547:B610" si="32">IF(A547="","",DATE(YEAR($C$6),MONTH($C$6)+(A547-1),DAY($C$6)))</f>
        <v/>
      </c>
      <c r="C547" s="64" t="str">
        <f t="shared" ref="C547:C610" si="33">IF(A547="","",IF(A547&lt;=$C$9*12,IF(C546&lt;&gt;$C$3,C546,$C$3),MIN($C$12,IF(MOD((A547-$C$9*12)-1,$C$10)=0,C546+$C$11,C546))))</f>
        <v/>
      </c>
      <c r="D547" s="42" t="str">
        <f>IF(A547="","",lookup!M516)</f>
        <v/>
      </c>
      <c r="E547" s="59"/>
      <c r="F547" s="42" t="str">
        <f>IF(A547="","",lookup!K516)</f>
        <v/>
      </c>
      <c r="G547" s="42" t="str">
        <f t="shared" si="31"/>
        <v/>
      </c>
      <c r="H547" s="42" t="str">
        <f t="shared" ref="H547:H610" si="34">IF(A547="","",IF(ISBLANK(E547),D547-F547,E547-F547))</f>
        <v/>
      </c>
      <c r="I547" s="43" t="str">
        <f>IF(A547="","",IF(lookup!O516&lt;0,0,lookup!O516))</f>
        <v/>
      </c>
    </row>
    <row r="548" spans="1:9">
      <c r="A548" s="40" t="str">
        <f>IF(I547="","",IF(I547&lt;=0,"",IF(A547=lookup!$I$1,"",lookup!I517)))</f>
        <v/>
      </c>
      <c r="B548" s="41" t="str">
        <f t="shared" si="32"/>
        <v/>
      </c>
      <c r="C548" s="64" t="str">
        <f t="shared" si="33"/>
        <v/>
      </c>
      <c r="D548" s="42" t="str">
        <f>IF(A548="","",lookup!M517)</f>
        <v/>
      </c>
      <c r="E548" s="59"/>
      <c r="F548" s="42" t="str">
        <f>IF(A548="","",lookup!K517)</f>
        <v/>
      </c>
      <c r="G548" s="42" t="str">
        <f t="shared" ref="G548:G611" si="35">IF(A548="","",G547+F548)</f>
        <v/>
      </c>
      <c r="H548" s="42" t="str">
        <f t="shared" si="34"/>
        <v/>
      </c>
      <c r="I548" s="43" t="str">
        <f>IF(A548="","",IF(lookup!O517&lt;0,0,lookup!O517))</f>
        <v/>
      </c>
    </row>
    <row r="549" spans="1:9">
      <c r="A549" s="40" t="str">
        <f>IF(I548="","",IF(I548&lt;=0,"",IF(A548=lookup!$I$1,"",lookup!I518)))</f>
        <v/>
      </c>
      <c r="B549" s="41" t="str">
        <f t="shared" si="32"/>
        <v/>
      </c>
      <c r="C549" s="64" t="str">
        <f t="shared" si="33"/>
        <v/>
      </c>
      <c r="D549" s="42" t="str">
        <f>IF(A549="","",lookup!M518)</f>
        <v/>
      </c>
      <c r="E549" s="59"/>
      <c r="F549" s="42" t="str">
        <f>IF(A549="","",lookup!K518)</f>
        <v/>
      </c>
      <c r="G549" s="42" t="str">
        <f t="shared" si="35"/>
        <v/>
      </c>
      <c r="H549" s="42" t="str">
        <f t="shared" si="34"/>
        <v/>
      </c>
      <c r="I549" s="43" t="str">
        <f>IF(A549="","",IF(lookup!O518&lt;0,0,lookup!O518))</f>
        <v/>
      </c>
    </row>
    <row r="550" spans="1:9" ht="13.5" thickBot="1">
      <c r="A550" s="34" t="str">
        <f>IF(I549="","",IF(I549&lt;=0,"",IF(A549=lookup!$I$1,"",lookup!I519)))</f>
        <v/>
      </c>
      <c r="B550" s="44" t="str">
        <f t="shared" si="32"/>
        <v/>
      </c>
      <c r="C550" s="65" t="str">
        <f t="shared" si="33"/>
        <v/>
      </c>
      <c r="D550" s="37" t="str">
        <f>IF(A550="","",lookup!M519)</f>
        <v/>
      </c>
      <c r="E550" s="60"/>
      <c r="F550" s="37" t="str">
        <f>IF(A550="","",lookup!K519)</f>
        <v/>
      </c>
      <c r="G550" s="37" t="str">
        <f t="shared" si="35"/>
        <v/>
      </c>
      <c r="H550" s="37" t="str">
        <f t="shared" si="34"/>
        <v/>
      </c>
      <c r="I550" s="38" t="str">
        <f>IF(A550="","",IF(lookup!O519&lt;0,0,lookup!O519))</f>
        <v/>
      </c>
    </row>
    <row r="551" spans="1:9">
      <c r="A551" s="30" t="str">
        <f>IF(I550="","",IF(I550&lt;=0,"",IF(A550=lookup!$I$1,"",lookup!I520)))</f>
        <v/>
      </c>
      <c r="B551" s="39" t="str">
        <f t="shared" si="32"/>
        <v/>
      </c>
      <c r="C551" s="63" t="str">
        <f t="shared" si="33"/>
        <v/>
      </c>
      <c r="D551" s="32" t="str">
        <f>IF(A551="","",lookup!M520)</f>
        <v/>
      </c>
      <c r="E551" s="58"/>
      <c r="F551" s="32" t="str">
        <f>IF(A551="","",lookup!K520)</f>
        <v/>
      </c>
      <c r="G551" s="32" t="str">
        <f t="shared" si="35"/>
        <v/>
      </c>
      <c r="H551" s="32" t="str">
        <f t="shared" si="34"/>
        <v/>
      </c>
      <c r="I551" s="33" t="str">
        <f>IF(A551="","",IF(lookup!O520&lt;0,0,lookup!O520))</f>
        <v/>
      </c>
    </row>
    <row r="552" spans="1:9">
      <c r="A552" s="40" t="str">
        <f>IF(I551="","",IF(I551&lt;=0,"",IF(A551=lookup!$I$1,"",lookup!I521)))</f>
        <v/>
      </c>
      <c r="B552" s="41" t="str">
        <f t="shared" si="32"/>
        <v/>
      </c>
      <c r="C552" s="64" t="str">
        <f t="shared" si="33"/>
        <v/>
      </c>
      <c r="D552" s="42" t="str">
        <f>IF(A552="","",lookup!M521)</f>
        <v/>
      </c>
      <c r="E552" s="59"/>
      <c r="F552" s="42" t="str">
        <f>IF(A552="","",lookup!K521)</f>
        <v/>
      </c>
      <c r="G552" s="42" t="str">
        <f t="shared" si="35"/>
        <v/>
      </c>
      <c r="H552" s="42" t="str">
        <f t="shared" si="34"/>
        <v/>
      </c>
      <c r="I552" s="43" t="str">
        <f>IF(A552="","",IF(lookup!O521&lt;0,0,lookup!O521))</f>
        <v/>
      </c>
    </row>
    <row r="553" spans="1:9">
      <c r="A553" s="40" t="str">
        <f>IF(I552="","",IF(I552&lt;=0,"",IF(A552=lookup!$I$1,"",lookup!I522)))</f>
        <v/>
      </c>
      <c r="B553" s="41" t="str">
        <f t="shared" si="32"/>
        <v/>
      </c>
      <c r="C553" s="64" t="str">
        <f t="shared" si="33"/>
        <v/>
      </c>
      <c r="D553" s="42" t="str">
        <f>IF(A553="","",lookup!M522)</f>
        <v/>
      </c>
      <c r="E553" s="59"/>
      <c r="F553" s="42" t="str">
        <f>IF(A553="","",lookup!K522)</f>
        <v/>
      </c>
      <c r="G553" s="42" t="str">
        <f t="shared" si="35"/>
        <v/>
      </c>
      <c r="H553" s="42" t="str">
        <f t="shared" si="34"/>
        <v/>
      </c>
      <c r="I553" s="43" t="str">
        <f>IF(A553="","",IF(lookup!O522&lt;0,0,lookup!O522))</f>
        <v/>
      </c>
    </row>
    <row r="554" spans="1:9">
      <c r="A554" s="40" t="str">
        <f>IF(I553="","",IF(I553&lt;=0,"",IF(A553=lookup!$I$1,"",lookup!I523)))</f>
        <v/>
      </c>
      <c r="B554" s="41" t="str">
        <f t="shared" si="32"/>
        <v/>
      </c>
      <c r="C554" s="64" t="str">
        <f t="shared" si="33"/>
        <v/>
      </c>
      <c r="D554" s="42" t="str">
        <f>IF(A554="","",lookup!M523)</f>
        <v/>
      </c>
      <c r="E554" s="59"/>
      <c r="F554" s="42" t="str">
        <f>IF(A554="","",lookup!K523)</f>
        <v/>
      </c>
      <c r="G554" s="42" t="str">
        <f t="shared" si="35"/>
        <v/>
      </c>
      <c r="H554" s="42" t="str">
        <f t="shared" si="34"/>
        <v/>
      </c>
      <c r="I554" s="43" t="str">
        <f>IF(A554="","",IF(lookup!O523&lt;0,0,lookup!O523))</f>
        <v/>
      </c>
    </row>
    <row r="555" spans="1:9">
      <c r="A555" s="40" t="str">
        <f>IF(I554="","",IF(I554&lt;=0,"",IF(A554=lookup!$I$1,"",lookup!I524)))</f>
        <v/>
      </c>
      <c r="B555" s="41" t="str">
        <f t="shared" si="32"/>
        <v/>
      </c>
      <c r="C555" s="64" t="str">
        <f t="shared" si="33"/>
        <v/>
      </c>
      <c r="D555" s="42" t="str">
        <f>IF(A555="","",lookup!M524)</f>
        <v/>
      </c>
      <c r="E555" s="59"/>
      <c r="F555" s="42" t="str">
        <f>IF(A555="","",lookup!K524)</f>
        <v/>
      </c>
      <c r="G555" s="42" t="str">
        <f t="shared" si="35"/>
        <v/>
      </c>
      <c r="H555" s="42" t="str">
        <f t="shared" si="34"/>
        <v/>
      </c>
      <c r="I555" s="43" t="str">
        <f>IF(A555="","",IF(lookup!O524&lt;0,0,lookup!O524))</f>
        <v/>
      </c>
    </row>
    <row r="556" spans="1:9">
      <c r="A556" s="40" t="str">
        <f>IF(I555="","",IF(I555&lt;=0,"",IF(A555=lookup!$I$1,"",lookup!I525)))</f>
        <v/>
      </c>
      <c r="B556" s="41" t="str">
        <f t="shared" si="32"/>
        <v/>
      </c>
      <c r="C556" s="64" t="str">
        <f t="shared" si="33"/>
        <v/>
      </c>
      <c r="D556" s="42" t="str">
        <f>IF(A556="","",lookup!M525)</f>
        <v/>
      </c>
      <c r="E556" s="59"/>
      <c r="F556" s="42" t="str">
        <f>IF(A556="","",lookup!K525)</f>
        <v/>
      </c>
      <c r="G556" s="42" t="str">
        <f t="shared" si="35"/>
        <v/>
      </c>
      <c r="H556" s="42" t="str">
        <f t="shared" si="34"/>
        <v/>
      </c>
      <c r="I556" s="43" t="str">
        <f>IF(A556="","",IF(lookup!O525&lt;0,0,lookup!O525))</f>
        <v/>
      </c>
    </row>
    <row r="557" spans="1:9">
      <c r="A557" s="40" t="str">
        <f>IF(I556="","",IF(I556&lt;=0,"",IF(A556=lookup!$I$1,"",lookup!I526)))</f>
        <v/>
      </c>
      <c r="B557" s="41" t="str">
        <f t="shared" si="32"/>
        <v/>
      </c>
      <c r="C557" s="64" t="str">
        <f t="shared" si="33"/>
        <v/>
      </c>
      <c r="D557" s="42" t="str">
        <f>IF(A557="","",lookup!M526)</f>
        <v/>
      </c>
      <c r="E557" s="59"/>
      <c r="F557" s="42" t="str">
        <f>IF(A557="","",lookup!K526)</f>
        <v/>
      </c>
      <c r="G557" s="42" t="str">
        <f t="shared" si="35"/>
        <v/>
      </c>
      <c r="H557" s="42" t="str">
        <f t="shared" si="34"/>
        <v/>
      </c>
      <c r="I557" s="43" t="str">
        <f>IF(A557="","",IF(lookup!O526&lt;0,0,lookup!O526))</f>
        <v/>
      </c>
    </row>
    <row r="558" spans="1:9">
      <c r="A558" s="40" t="str">
        <f>IF(I557="","",IF(I557&lt;=0,"",IF(A557=lookup!$I$1,"",lookup!I527)))</f>
        <v/>
      </c>
      <c r="B558" s="41" t="str">
        <f t="shared" si="32"/>
        <v/>
      </c>
      <c r="C558" s="64" t="str">
        <f t="shared" si="33"/>
        <v/>
      </c>
      <c r="D558" s="42" t="str">
        <f>IF(A558="","",lookup!M527)</f>
        <v/>
      </c>
      <c r="E558" s="59"/>
      <c r="F558" s="42" t="str">
        <f>IF(A558="","",lookup!K527)</f>
        <v/>
      </c>
      <c r="G558" s="42" t="str">
        <f t="shared" si="35"/>
        <v/>
      </c>
      <c r="H558" s="42" t="str">
        <f t="shared" si="34"/>
        <v/>
      </c>
      <c r="I558" s="43" t="str">
        <f>IF(A558="","",IF(lookup!O527&lt;0,0,lookup!O527))</f>
        <v/>
      </c>
    </row>
    <row r="559" spans="1:9">
      <c r="A559" s="40" t="str">
        <f>IF(I558="","",IF(I558&lt;=0,"",IF(A558=lookup!$I$1,"",lookup!I528)))</f>
        <v/>
      </c>
      <c r="B559" s="41" t="str">
        <f t="shared" si="32"/>
        <v/>
      </c>
      <c r="C559" s="64" t="str">
        <f t="shared" si="33"/>
        <v/>
      </c>
      <c r="D559" s="42" t="str">
        <f>IF(A559="","",lookup!M528)</f>
        <v/>
      </c>
      <c r="E559" s="59"/>
      <c r="F559" s="42" t="str">
        <f>IF(A559="","",lookup!K528)</f>
        <v/>
      </c>
      <c r="G559" s="42" t="str">
        <f t="shared" si="35"/>
        <v/>
      </c>
      <c r="H559" s="42" t="str">
        <f t="shared" si="34"/>
        <v/>
      </c>
      <c r="I559" s="43" t="str">
        <f>IF(A559="","",IF(lookup!O528&lt;0,0,lookup!O528))</f>
        <v/>
      </c>
    </row>
    <row r="560" spans="1:9">
      <c r="A560" s="40" t="str">
        <f>IF(I559="","",IF(I559&lt;=0,"",IF(A559=lookup!$I$1,"",lookup!I529)))</f>
        <v/>
      </c>
      <c r="B560" s="41" t="str">
        <f t="shared" si="32"/>
        <v/>
      </c>
      <c r="C560" s="64" t="str">
        <f t="shared" si="33"/>
        <v/>
      </c>
      <c r="D560" s="42" t="str">
        <f>IF(A560="","",lookup!M529)</f>
        <v/>
      </c>
      <c r="E560" s="59"/>
      <c r="F560" s="42" t="str">
        <f>IF(A560="","",lookup!K529)</f>
        <v/>
      </c>
      <c r="G560" s="42" t="str">
        <f t="shared" si="35"/>
        <v/>
      </c>
      <c r="H560" s="42" t="str">
        <f t="shared" si="34"/>
        <v/>
      </c>
      <c r="I560" s="43" t="str">
        <f>IF(A560="","",IF(lookup!O529&lt;0,0,lookup!O529))</f>
        <v/>
      </c>
    </row>
    <row r="561" spans="1:9">
      <c r="A561" s="40" t="str">
        <f>IF(I560="","",IF(I560&lt;=0,"",IF(A560=lookup!$I$1,"",lookup!I530)))</f>
        <v/>
      </c>
      <c r="B561" s="41" t="str">
        <f t="shared" si="32"/>
        <v/>
      </c>
      <c r="C561" s="64" t="str">
        <f t="shared" si="33"/>
        <v/>
      </c>
      <c r="D561" s="42" t="str">
        <f>IF(A561="","",lookup!M530)</f>
        <v/>
      </c>
      <c r="E561" s="59"/>
      <c r="F561" s="42" t="str">
        <f>IF(A561="","",lookup!K530)</f>
        <v/>
      </c>
      <c r="G561" s="42" t="str">
        <f t="shared" si="35"/>
        <v/>
      </c>
      <c r="H561" s="42" t="str">
        <f t="shared" si="34"/>
        <v/>
      </c>
      <c r="I561" s="43" t="str">
        <f>IF(A561="","",IF(lookup!O530&lt;0,0,lookup!O530))</f>
        <v/>
      </c>
    </row>
    <row r="562" spans="1:9" ht="13.5" thickBot="1">
      <c r="A562" s="34" t="str">
        <f>IF(I561="","",IF(I561&lt;=0,"",IF(A561=lookup!$I$1,"",lookup!I531)))</f>
        <v/>
      </c>
      <c r="B562" s="44" t="str">
        <f t="shared" si="32"/>
        <v/>
      </c>
      <c r="C562" s="65" t="str">
        <f t="shared" si="33"/>
        <v/>
      </c>
      <c r="D562" s="37" t="str">
        <f>IF(A562="","",lookup!M531)</f>
        <v/>
      </c>
      <c r="E562" s="60"/>
      <c r="F562" s="37" t="str">
        <f>IF(A562="","",lookup!K531)</f>
        <v/>
      </c>
      <c r="G562" s="37" t="str">
        <f t="shared" si="35"/>
        <v/>
      </c>
      <c r="H562" s="37" t="str">
        <f t="shared" si="34"/>
        <v/>
      </c>
      <c r="I562" s="38" t="str">
        <f>IF(A562="","",IF(lookup!O531&lt;0,0,lookup!O531))</f>
        <v/>
      </c>
    </row>
    <row r="563" spans="1:9">
      <c r="A563" s="30" t="str">
        <f>IF(I562="","",IF(I562&lt;=0,"",IF(A562=lookup!$I$1,"",lookup!I532)))</f>
        <v/>
      </c>
      <c r="B563" s="39" t="str">
        <f t="shared" si="32"/>
        <v/>
      </c>
      <c r="C563" s="63" t="str">
        <f t="shared" si="33"/>
        <v/>
      </c>
      <c r="D563" s="32" t="str">
        <f>IF(A563="","",lookup!M532)</f>
        <v/>
      </c>
      <c r="E563" s="58"/>
      <c r="F563" s="32" t="str">
        <f>IF(A563="","",lookup!K532)</f>
        <v/>
      </c>
      <c r="G563" s="32" t="str">
        <f t="shared" si="35"/>
        <v/>
      </c>
      <c r="H563" s="32" t="str">
        <f t="shared" si="34"/>
        <v/>
      </c>
      <c r="I563" s="33" t="str">
        <f>IF(A563="","",IF(lookup!O532&lt;0,0,lookup!O532))</f>
        <v/>
      </c>
    </row>
    <row r="564" spans="1:9">
      <c r="A564" s="40" t="str">
        <f>IF(I563="","",IF(I563&lt;=0,"",IF(A563=lookup!$I$1,"",lookup!I533)))</f>
        <v/>
      </c>
      <c r="B564" s="41" t="str">
        <f t="shared" si="32"/>
        <v/>
      </c>
      <c r="C564" s="64" t="str">
        <f t="shared" si="33"/>
        <v/>
      </c>
      <c r="D564" s="42" t="str">
        <f>IF(A564="","",lookup!M533)</f>
        <v/>
      </c>
      <c r="E564" s="59"/>
      <c r="F564" s="42" t="str">
        <f>IF(A564="","",lookup!K533)</f>
        <v/>
      </c>
      <c r="G564" s="42" t="str">
        <f t="shared" si="35"/>
        <v/>
      </c>
      <c r="H564" s="42" t="str">
        <f t="shared" si="34"/>
        <v/>
      </c>
      <c r="I564" s="43" t="str">
        <f>IF(A564="","",IF(lookup!O533&lt;0,0,lookup!O533))</f>
        <v/>
      </c>
    </row>
    <row r="565" spans="1:9">
      <c r="A565" s="40" t="str">
        <f>IF(I564="","",IF(I564&lt;=0,"",IF(A564=lookup!$I$1,"",lookup!I534)))</f>
        <v/>
      </c>
      <c r="B565" s="41" t="str">
        <f t="shared" si="32"/>
        <v/>
      </c>
      <c r="C565" s="64" t="str">
        <f t="shared" si="33"/>
        <v/>
      </c>
      <c r="D565" s="42" t="str">
        <f>IF(A565="","",lookup!M534)</f>
        <v/>
      </c>
      <c r="E565" s="59"/>
      <c r="F565" s="42" t="str">
        <f>IF(A565="","",lookup!K534)</f>
        <v/>
      </c>
      <c r="G565" s="42" t="str">
        <f t="shared" si="35"/>
        <v/>
      </c>
      <c r="H565" s="42" t="str">
        <f t="shared" si="34"/>
        <v/>
      </c>
      <c r="I565" s="43" t="str">
        <f>IF(A565="","",IF(lookup!O534&lt;0,0,lookup!O534))</f>
        <v/>
      </c>
    </row>
    <row r="566" spans="1:9">
      <c r="A566" s="40" t="str">
        <f>IF(I565="","",IF(I565&lt;=0,"",IF(A565=lookup!$I$1,"",lookup!I535)))</f>
        <v/>
      </c>
      <c r="B566" s="41" t="str">
        <f t="shared" si="32"/>
        <v/>
      </c>
      <c r="C566" s="64" t="str">
        <f t="shared" si="33"/>
        <v/>
      </c>
      <c r="D566" s="42" t="str">
        <f>IF(A566="","",lookup!M535)</f>
        <v/>
      </c>
      <c r="E566" s="59"/>
      <c r="F566" s="42" t="str">
        <f>IF(A566="","",lookup!K535)</f>
        <v/>
      </c>
      <c r="G566" s="42" t="str">
        <f t="shared" si="35"/>
        <v/>
      </c>
      <c r="H566" s="42" t="str">
        <f t="shared" si="34"/>
        <v/>
      </c>
      <c r="I566" s="43" t="str">
        <f>IF(A566="","",IF(lookup!O535&lt;0,0,lookup!O535))</f>
        <v/>
      </c>
    </row>
    <row r="567" spans="1:9">
      <c r="A567" s="40" t="str">
        <f>IF(I566="","",IF(I566&lt;=0,"",IF(A566=lookup!$I$1,"",lookup!I536)))</f>
        <v/>
      </c>
      <c r="B567" s="41" t="str">
        <f t="shared" si="32"/>
        <v/>
      </c>
      <c r="C567" s="64" t="str">
        <f t="shared" si="33"/>
        <v/>
      </c>
      <c r="D567" s="42" t="str">
        <f>IF(A567="","",lookup!M536)</f>
        <v/>
      </c>
      <c r="E567" s="59"/>
      <c r="F567" s="42" t="str">
        <f>IF(A567="","",lookup!K536)</f>
        <v/>
      </c>
      <c r="G567" s="42" t="str">
        <f t="shared" si="35"/>
        <v/>
      </c>
      <c r="H567" s="42" t="str">
        <f t="shared" si="34"/>
        <v/>
      </c>
      <c r="I567" s="43" t="str">
        <f>IF(A567="","",IF(lookup!O536&lt;0,0,lookup!O536))</f>
        <v/>
      </c>
    </row>
    <row r="568" spans="1:9">
      <c r="A568" s="40" t="str">
        <f>IF(I567="","",IF(I567&lt;=0,"",IF(A567=lookup!$I$1,"",lookup!I537)))</f>
        <v/>
      </c>
      <c r="B568" s="41" t="str">
        <f t="shared" si="32"/>
        <v/>
      </c>
      <c r="C568" s="64" t="str">
        <f t="shared" si="33"/>
        <v/>
      </c>
      <c r="D568" s="42" t="str">
        <f>IF(A568="","",lookup!M537)</f>
        <v/>
      </c>
      <c r="E568" s="59"/>
      <c r="F568" s="42" t="str">
        <f>IF(A568="","",lookup!K537)</f>
        <v/>
      </c>
      <c r="G568" s="42" t="str">
        <f t="shared" si="35"/>
        <v/>
      </c>
      <c r="H568" s="42" t="str">
        <f t="shared" si="34"/>
        <v/>
      </c>
      <c r="I568" s="43" t="str">
        <f>IF(A568="","",IF(lookup!O537&lt;0,0,lookup!O537))</f>
        <v/>
      </c>
    </row>
    <row r="569" spans="1:9">
      <c r="A569" s="40" t="str">
        <f>IF(I568="","",IF(I568&lt;=0,"",IF(A568=lookup!$I$1,"",lookup!I538)))</f>
        <v/>
      </c>
      <c r="B569" s="41" t="str">
        <f t="shared" si="32"/>
        <v/>
      </c>
      <c r="C569" s="64" t="str">
        <f t="shared" si="33"/>
        <v/>
      </c>
      <c r="D569" s="42" t="str">
        <f>IF(A569="","",lookup!M538)</f>
        <v/>
      </c>
      <c r="E569" s="59"/>
      <c r="F569" s="42" t="str">
        <f>IF(A569="","",lookup!K538)</f>
        <v/>
      </c>
      <c r="G569" s="42" t="str">
        <f t="shared" si="35"/>
        <v/>
      </c>
      <c r="H569" s="42" t="str">
        <f t="shared" si="34"/>
        <v/>
      </c>
      <c r="I569" s="43" t="str">
        <f>IF(A569="","",IF(lookup!O538&lt;0,0,lookup!O538))</f>
        <v/>
      </c>
    </row>
    <row r="570" spans="1:9">
      <c r="A570" s="40" t="str">
        <f>IF(I569="","",IF(I569&lt;=0,"",IF(A569=lookup!$I$1,"",lookup!I539)))</f>
        <v/>
      </c>
      <c r="B570" s="41" t="str">
        <f t="shared" si="32"/>
        <v/>
      </c>
      <c r="C570" s="64" t="str">
        <f t="shared" si="33"/>
        <v/>
      </c>
      <c r="D570" s="42" t="str">
        <f>IF(A570="","",lookup!M539)</f>
        <v/>
      </c>
      <c r="E570" s="59"/>
      <c r="F570" s="42" t="str">
        <f>IF(A570="","",lookup!K539)</f>
        <v/>
      </c>
      <c r="G570" s="42" t="str">
        <f t="shared" si="35"/>
        <v/>
      </c>
      <c r="H570" s="42" t="str">
        <f t="shared" si="34"/>
        <v/>
      </c>
      <c r="I570" s="43" t="str">
        <f>IF(A570="","",IF(lookup!O539&lt;0,0,lookup!O539))</f>
        <v/>
      </c>
    </row>
    <row r="571" spans="1:9">
      <c r="A571" s="40" t="str">
        <f>IF(I570="","",IF(I570&lt;=0,"",IF(A570=lookup!$I$1,"",lookup!I540)))</f>
        <v/>
      </c>
      <c r="B571" s="41" t="str">
        <f t="shared" si="32"/>
        <v/>
      </c>
      <c r="C571" s="64" t="str">
        <f t="shared" si="33"/>
        <v/>
      </c>
      <c r="D571" s="42" t="str">
        <f>IF(A571="","",lookup!M540)</f>
        <v/>
      </c>
      <c r="E571" s="59"/>
      <c r="F571" s="42" t="str">
        <f>IF(A571="","",lookup!K540)</f>
        <v/>
      </c>
      <c r="G571" s="42" t="str">
        <f t="shared" si="35"/>
        <v/>
      </c>
      <c r="H571" s="42" t="str">
        <f t="shared" si="34"/>
        <v/>
      </c>
      <c r="I571" s="43" t="str">
        <f>IF(A571="","",IF(lookup!O540&lt;0,0,lookup!O540))</f>
        <v/>
      </c>
    </row>
    <row r="572" spans="1:9">
      <c r="A572" s="40" t="str">
        <f>IF(I571="","",IF(I571&lt;=0,"",IF(A571=lookup!$I$1,"",lookup!I541)))</f>
        <v/>
      </c>
      <c r="B572" s="41" t="str">
        <f t="shared" si="32"/>
        <v/>
      </c>
      <c r="C572" s="64" t="str">
        <f t="shared" si="33"/>
        <v/>
      </c>
      <c r="D572" s="42" t="str">
        <f>IF(A572="","",lookup!M541)</f>
        <v/>
      </c>
      <c r="E572" s="59"/>
      <c r="F572" s="42" t="str">
        <f>IF(A572="","",lookup!K541)</f>
        <v/>
      </c>
      <c r="G572" s="42" t="str">
        <f t="shared" si="35"/>
        <v/>
      </c>
      <c r="H572" s="42" t="str">
        <f t="shared" si="34"/>
        <v/>
      </c>
      <c r="I572" s="43" t="str">
        <f>IF(A572="","",IF(lookup!O541&lt;0,0,lookup!O541))</f>
        <v/>
      </c>
    </row>
    <row r="573" spans="1:9">
      <c r="A573" s="40" t="str">
        <f>IF(I572="","",IF(I572&lt;=0,"",IF(A572=lookup!$I$1,"",lookup!I542)))</f>
        <v/>
      </c>
      <c r="B573" s="41" t="str">
        <f t="shared" si="32"/>
        <v/>
      </c>
      <c r="C573" s="64" t="str">
        <f t="shared" si="33"/>
        <v/>
      </c>
      <c r="D573" s="42" t="str">
        <f>IF(A573="","",lookup!M542)</f>
        <v/>
      </c>
      <c r="E573" s="59"/>
      <c r="F573" s="42" t="str">
        <f>IF(A573="","",lookup!K542)</f>
        <v/>
      </c>
      <c r="G573" s="42" t="str">
        <f t="shared" si="35"/>
        <v/>
      </c>
      <c r="H573" s="42" t="str">
        <f t="shared" si="34"/>
        <v/>
      </c>
      <c r="I573" s="43" t="str">
        <f>IF(A573="","",IF(lookup!O542&lt;0,0,lookup!O542))</f>
        <v/>
      </c>
    </row>
    <row r="574" spans="1:9" ht="13.5" thickBot="1">
      <c r="A574" s="34" t="str">
        <f>IF(I573="","",IF(I573&lt;=0,"",IF(A573=lookup!$I$1,"",lookup!I543)))</f>
        <v/>
      </c>
      <c r="B574" s="44" t="str">
        <f t="shared" si="32"/>
        <v/>
      </c>
      <c r="C574" s="65" t="str">
        <f t="shared" si="33"/>
        <v/>
      </c>
      <c r="D574" s="37" t="str">
        <f>IF(A574="","",lookup!M543)</f>
        <v/>
      </c>
      <c r="E574" s="60"/>
      <c r="F574" s="37" t="str">
        <f>IF(A574="","",lookup!K543)</f>
        <v/>
      </c>
      <c r="G574" s="37" t="str">
        <f t="shared" si="35"/>
        <v/>
      </c>
      <c r="H574" s="37" t="str">
        <f t="shared" si="34"/>
        <v/>
      </c>
      <c r="I574" s="38" t="str">
        <f>IF(A574="","",IF(lookup!O543&lt;0,0,lookup!O543))</f>
        <v/>
      </c>
    </row>
    <row r="575" spans="1:9">
      <c r="A575" s="30" t="str">
        <f>IF(I574="","",IF(I574&lt;=0,"",IF(A574=lookup!$I$1,"",lookup!I544)))</f>
        <v/>
      </c>
      <c r="B575" s="39" t="str">
        <f t="shared" si="32"/>
        <v/>
      </c>
      <c r="C575" s="63" t="str">
        <f t="shared" si="33"/>
        <v/>
      </c>
      <c r="D575" s="32" t="str">
        <f>IF(A575="","",lookup!M544)</f>
        <v/>
      </c>
      <c r="E575" s="58"/>
      <c r="F575" s="32" t="str">
        <f>IF(A575="","",lookup!K544)</f>
        <v/>
      </c>
      <c r="G575" s="32" t="str">
        <f t="shared" si="35"/>
        <v/>
      </c>
      <c r="H575" s="32" t="str">
        <f t="shared" si="34"/>
        <v/>
      </c>
      <c r="I575" s="33" t="str">
        <f>IF(A575="","",IF(lookup!O544&lt;0,0,lookup!O544))</f>
        <v/>
      </c>
    </row>
    <row r="576" spans="1:9">
      <c r="A576" s="40" t="str">
        <f>IF(I575="","",IF(I575&lt;=0,"",IF(A575=lookup!$I$1,"",lookup!I545)))</f>
        <v/>
      </c>
      <c r="B576" s="41" t="str">
        <f t="shared" si="32"/>
        <v/>
      </c>
      <c r="C576" s="64" t="str">
        <f t="shared" si="33"/>
        <v/>
      </c>
      <c r="D576" s="42" t="str">
        <f>IF(A576="","",lookup!M545)</f>
        <v/>
      </c>
      <c r="E576" s="59"/>
      <c r="F576" s="42" t="str">
        <f>IF(A576="","",lookup!K545)</f>
        <v/>
      </c>
      <c r="G576" s="42" t="str">
        <f t="shared" si="35"/>
        <v/>
      </c>
      <c r="H576" s="42" t="str">
        <f t="shared" si="34"/>
        <v/>
      </c>
      <c r="I576" s="43" t="str">
        <f>IF(A576="","",IF(lookup!O545&lt;0,0,lookup!O545))</f>
        <v/>
      </c>
    </row>
    <row r="577" spans="1:9">
      <c r="A577" s="40" t="str">
        <f>IF(I576="","",IF(I576&lt;=0,"",IF(A576=lookup!$I$1,"",lookup!I546)))</f>
        <v/>
      </c>
      <c r="B577" s="41" t="str">
        <f t="shared" si="32"/>
        <v/>
      </c>
      <c r="C577" s="64" t="str">
        <f t="shared" si="33"/>
        <v/>
      </c>
      <c r="D577" s="42" t="str">
        <f>IF(A577="","",lookup!M546)</f>
        <v/>
      </c>
      <c r="E577" s="59"/>
      <c r="F577" s="42" t="str">
        <f>IF(A577="","",lookup!K546)</f>
        <v/>
      </c>
      <c r="G577" s="42" t="str">
        <f t="shared" si="35"/>
        <v/>
      </c>
      <c r="H577" s="42" t="str">
        <f t="shared" si="34"/>
        <v/>
      </c>
      <c r="I577" s="43" t="str">
        <f>IF(A577="","",IF(lookup!O546&lt;0,0,lookup!O546))</f>
        <v/>
      </c>
    </row>
    <row r="578" spans="1:9">
      <c r="A578" s="40" t="str">
        <f>IF(I577="","",IF(I577&lt;=0,"",IF(A577=lookup!$I$1,"",lookup!I547)))</f>
        <v/>
      </c>
      <c r="B578" s="41" t="str">
        <f t="shared" si="32"/>
        <v/>
      </c>
      <c r="C578" s="64" t="str">
        <f t="shared" si="33"/>
        <v/>
      </c>
      <c r="D578" s="42" t="str">
        <f>IF(A578="","",lookup!M547)</f>
        <v/>
      </c>
      <c r="E578" s="59"/>
      <c r="F578" s="42" t="str">
        <f>IF(A578="","",lookup!K547)</f>
        <v/>
      </c>
      <c r="G578" s="42" t="str">
        <f t="shared" si="35"/>
        <v/>
      </c>
      <c r="H578" s="42" t="str">
        <f t="shared" si="34"/>
        <v/>
      </c>
      <c r="I578" s="43" t="str">
        <f>IF(A578="","",IF(lookup!O547&lt;0,0,lookup!O547))</f>
        <v/>
      </c>
    </row>
    <row r="579" spans="1:9">
      <c r="A579" s="40" t="str">
        <f>IF(I578="","",IF(I578&lt;=0,"",IF(A578=lookup!$I$1,"",lookup!I548)))</f>
        <v/>
      </c>
      <c r="B579" s="41" t="str">
        <f t="shared" si="32"/>
        <v/>
      </c>
      <c r="C579" s="64" t="str">
        <f t="shared" si="33"/>
        <v/>
      </c>
      <c r="D579" s="42" t="str">
        <f>IF(A579="","",lookup!M548)</f>
        <v/>
      </c>
      <c r="E579" s="59"/>
      <c r="F579" s="42" t="str">
        <f>IF(A579="","",lookup!K548)</f>
        <v/>
      </c>
      <c r="G579" s="42" t="str">
        <f t="shared" si="35"/>
        <v/>
      </c>
      <c r="H579" s="42" t="str">
        <f t="shared" si="34"/>
        <v/>
      </c>
      <c r="I579" s="43" t="str">
        <f>IF(A579="","",IF(lookup!O548&lt;0,0,lookup!O548))</f>
        <v/>
      </c>
    </row>
    <row r="580" spans="1:9">
      <c r="A580" s="40" t="str">
        <f>IF(I579="","",IF(I579&lt;=0,"",IF(A579=lookup!$I$1,"",lookup!I549)))</f>
        <v/>
      </c>
      <c r="B580" s="41" t="str">
        <f t="shared" si="32"/>
        <v/>
      </c>
      <c r="C580" s="64" t="str">
        <f t="shared" si="33"/>
        <v/>
      </c>
      <c r="D580" s="42" t="str">
        <f>IF(A580="","",lookup!M549)</f>
        <v/>
      </c>
      <c r="E580" s="59"/>
      <c r="F580" s="42" t="str">
        <f>IF(A580="","",lookup!K549)</f>
        <v/>
      </c>
      <c r="G580" s="42" t="str">
        <f t="shared" si="35"/>
        <v/>
      </c>
      <c r="H580" s="42" t="str">
        <f t="shared" si="34"/>
        <v/>
      </c>
      <c r="I580" s="43" t="str">
        <f>IF(A580="","",IF(lookup!O549&lt;0,0,lookup!O549))</f>
        <v/>
      </c>
    </row>
    <row r="581" spans="1:9">
      <c r="A581" s="40" t="str">
        <f>IF(I580="","",IF(I580&lt;=0,"",IF(A580=lookup!$I$1,"",lookup!I550)))</f>
        <v/>
      </c>
      <c r="B581" s="41" t="str">
        <f t="shared" si="32"/>
        <v/>
      </c>
      <c r="C581" s="64" t="str">
        <f t="shared" si="33"/>
        <v/>
      </c>
      <c r="D581" s="42" t="str">
        <f>IF(A581="","",lookup!M550)</f>
        <v/>
      </c>
      <c r="E581" s="59"/>
      <c r="F581" s="42" t="str">
        <f>IF(A581="","",lookup!K550)</f>
        <v/>
      </c>
      <c r="G581" s="42" t="str">
        <f t="shared" si="35"/>
        <v/>
      </c>
      <c r="H581" s="42" t="str">
        <f t="shared" si="34"/>
        <v/>
      </c>
      <c r="I581" s="43" t="str">
        <f>IF(A581="","",IF(lookup!O550&lt;0,0,lookup!O550))</f>
        <v/>
      </c>
    </row>
    <row r="582" spans="1:9">
      <c r="A582" s="40" t="str">
        <f>IF(I581="","",IF(I581&lt;=0,"",IF(A581=lookup!$I$1,"",lookup!I551)))</f>
        <v/>
      </c>
      <c r="B582" s="41" t="str">
        <f t="shared" si="32"/>
        <v/>
      </c>
      <c r="C582" s="64" t="str">
        <f t="shared" si="33"/>
        <v/>
      </c>
      <c r="D582" s="42" t="str">
        <f>IF(A582="","",lookup!M551)</f>
        <v/>
      </c>
      <c r="E582" s="59"/>
      <c r="F582" s="42" t="str">
        <f>IF(A582="","",lookup!K551)</f>
        <v/>
      </c>
      <c r="G582" s="42" t="str">
        <f t="shared" si="35"/>
        <v/>
      </c>
      <c r="H582" s="42" t="str">
        <f t="shared" si="34"/>
        <v/>
      </c>
      <c r="I582" s="43" t="str">
        <f>IF(A582="","",IF(lookup!O551&lt;0,0,lookup!O551))</f>
        <v/>
      </c>
    </row>
    <row r="583" spans="1:9">
      <c r="A583" s="40" t="str">
        <f>IF(I582="","",IF(I582&lt;=0,"",IF(A582=lookup!$I$1,"",lookup!I552)))</f>
        <v/>
      </c>
      <c r="B583" s="41" t="str">
        <f t="shared" si="32"/>
        <v/>
      </c>
      <c r="C583" s="64" t="str">
        <f t="shared" si="33"/>
        <v/>
      </c>
      <c r="D583" s="42" t="str">
        <f>IF(A583="","",lookup!M552)</f>
        <v/>
      </c>
      <c r="E583" s="59"/>
      <c r="F583" s="42" t="str">
        <f>IF(A583="","",lookup!K552)</f>
        <v/>
      </c>
      <c r="G583" s="42" t="str">
        <f t="shared" si="35"/>
        <v/>
      </c>
      <c r="H583" s="42" t="str">
        <f t="shared" si="34"/>
        <v/>
      </c>
      <c r="I583" s="43" t="str">
        <f>IF(A583="","",IF(lookup!O552&lt;0,0,lookup!O552))</f>
        <v/>
      </c>
    </row>
    <row r="584" spans="1:9">
      <c r="A584" s="40" t="str">
        <f>IF(I583="","",IF(I583&lt;=0,"",IF(A583=lookup!$I$1,"",lookup!I553)))</f>
        <v/>
      </c>
      <c r="B584" s="41" t="str">
        <f t="shared" si="32"/>
        <v/>
      </c>
      <c r="C584" s="64" t="str">
        <f t="shared" si="33"/>
        <v/>
      </c>
      <c r="D584" s="42" t="str">
        <f>IF(A584="","",lookup!M553)</f>
        <v/>
      </c>
      <c r="E584" s="59"/>
      <c r="F584" s="42" t="str">
        <f>IF(A584="","",lookup!K553)</f>
        <v/>
      </c>
      <c r="G584" s="42" t="str">
        <f t="shared" si="35"/>
        <v/>
      </c>
      <c r="H584" s="42" t="str">
        <f t="shared" si="34"/>
        <v/>
      </c>
      <c r="I584" s="43" t="str">
        <f>IF(A584="","",IF(lookup!O553&lt;0,0,lookup!O553))</f>
        <v/>
      </c>
    </row>
    <row r="585" spans="1:9">
      <c r="A585" s="40" t="str">
        <f>IF(I584="","",IF(I584&lt;=0,"",IF(A584=lookup!$I$1,"",lookup!I554)))</f>
        <v/>
      </c>
      <c r="B585" s="41" t="str">
        <f t="shared" si="32"/>
        <v/>
      </c>
      <c r="C585" s="64" t="str">
        <f t="shared" si="33"/>
        <v/>
      </c>
      <c r="D585" s="42" t="str">
        <f>IF(A585="","",lookup!M554)</f>
        <v/>
      </c>
      <c r="E585" s="59"/>
      <c r="F585" s="42" t="str">
        <f>IF(A585="","",lookup!K554)</f>
        <v/>
      </c>
      <c r="G585" s="42" t="str">
        <f t="shared" si="35"/>
        <v/>
      </c>
      <c r="H585" s="42" t="str">
        <f t="shared" si="34"/>
        <v/>
      </c>
      <c r="I585" s="43" t="str">
        <f>IF(A585="","",IF(lookup!O554&lt;0,0,lookup!O554))</f>
        <v/>
      </c>
    </row>
    <row r="586" spans="1:9" ht="13.5" thickBot="1">
      <c r="A586" s="34" t="str">
        <f>IF(I585="","",IF(I585&lt;=0,"",IF(A585=lookup!$I$1,"",lookup!I555)))</f>
        <v/>
      </c>
      <c r="B586" s="44" t="str">
        <f t="shared" si="32"/>
        <v/>
      </c>
      <c r="C586" s="65" t="str">
        <f t="shared" si="33"/>
        <v/>
      </c>
      <c r="D586" s="37" t="str">
        <f>IF(A586="","",lookup!M555)</f>
        <v/>
      </c>
      <c r="E586" s="60"/>
      <c r="F586" s="37" t="str">
        <f>IF(A586="","",lookup!K555)</f>
        <v/>
      </c>
      <c r="G586" s="37" t="str">
        <f t="shared" si="35"/>
        <v/>
      </c>
      <c r="H586" s="37" t="str">
        <f t="shared" si="34"/>
        <v/>
      </c>
      <c r="I586" s="38" t="str">
        <f>IF(A586="","",IF(lookup!O555&lt;0,0,lookup!O555))</f>
        <v/>
      </c>
    </row>
    <row r="587" spans="1:9">
      <c r="A587" s="30" t="str">
        <f>IF(I586="","",IF(I586&lt;=0,"",IF(A586=lookup!$I$1,"",lookup!I556)))</f>
        <v/>
      </c>
      <c r="B587" s="39" t="str">
        <f t="shared" si="32"/>
        <v/>
      </c>
      <c r="C587" s="63" t="str">
        <f t="shared" si="33"/>
        <v/>
      </c>
      <c r="D587" s="32" t="str">
        <f>IF(A587="","",lookup!M556)</f>
        <v/>
      </c>
      <c r="E587" s="58"/>
      <c r="F587" s="32" t="str">
        <f>IF(A587="","",lookup!K556)</f>
        <v/>
      </c>
      <c r="G587" s="32" t="str">
        <f t="shared" si="35"/>
        <v/>
      </c>
      <c r="H587" s="32" t="str">
        <f t="shared" si="34"/>
        <v/>
      </c>
      <c r="I587" s="33" t="str">
        <f>IF(A587="","",IF(lookup!O556&lt;0,0,lookup!O556))</f>
        <v/>
      </c>
    </row>
    <row r="588" spans="1:9">
      <c r="A588" s="40" t="str">
        <f>IF(I587="","",IF(I587&lt;=0,"",IF(A587=lookup!$I$1,"",lookup!I557)))</f>
        <v/>
      </c>
      <c r="B588" s="41" t="str">
        <f t="shared" si="32"/>
        <v/>
      </c>
      <c r="C588" s="64" t="str">
        <f t="shared" si="33"/>
        <v/>
      </c>
      <c r="D588" s="42" t="str">
        <f>IF(A588="","",lookup!M557)</f>
        <v/>
      </c>
      <c r="E588" s="59"/>
      <c r="F588" s="42" t="str">
        <f>IF(A588="","",lookup!K557)</f>
        <v/>
      </c>
      <c r="G588" s="42" t="str">
        <f t="shared" si="35"/>
        <v/>
      </c>
      <c r="H588" s="42" t="str">
        <f t="shared" si="34"/>
        <v/>
      </c>
      <c r="I588" s="43" t="str">
        <f>IF(A588="","",IF(lookup!O557&lt;0,0,lookup!O557))</f>
        <v/>
      </c>
    </row>
    <row r="589" spans="1:9">
      <c r="A589" s="40" t="str">
        <f>IF(I588="","",IF(I588&lt;=0,"",IF(A588=lookup!$I$1,"",lookup!I558)))</f>
        <v/>
      </c>
      <c r="B589" s="41" t="str">
        <f t="shared" si="32"/>
        <v/>
      </c>
      <c r="C589" s="64" t="str">
        <f t="shared" si="33"/>
        <v/>
      </c>
      <c r="D589" s="42" t="str">
        <f>IF(A589="","",lookup!M558)</f>
        <v/>
      </c>
      <c r="E589" s="59"/>
      <c r="F589" s="42" t="str">
        <f>IF(A589="","",lookup!K558)</f>
        <v/>
      </c>
      <c r="G589" s="42" t="str">
        <f t="shared" si="35"/>
        <v/>
      </c>
      <c r="H589" s="42" t="str">
        <f t="shared" si="34"/>
        <v/>
      </c>
      <c r="I589" s="43" t="str">
        <f>IF(A589="","",IF(lookup!O558&lt;0,0,lookup!O558))</f>
        <v/>
      </c>
    </row>
    <row r="590" spans="1:9">
      <c r="A590" s="40" t="str">
        <f>IF(I589="","",IF(I589&lt;=0,"",IF(A589=lookup!$I$1,"",lookup!I559)))</f>
        <v/>
      </c>
      <c r="B590" s="41" t="str">
        <f t="shared" si="32"/>
        <v/>
      </c>
      <c r="C590" s="64" t="str">
        <f t="shared" si="33"/>
        <v/>
      </c>
      <c r="D590" s="42" t="str">
        <f>IF(A590="","",lookup!M559)</f>
        <v/>
      </c>
      <c r="E590" s="59"/>
      <c r="F590" s="42" t="str">
        <f>IF(A590="","",lookup!K559)</f>
        <v/>
      </c>
      <c r="G590" s="42" t="str">
        <f t="shared" si="35"/>
        <v/>
      </c>
      <c r="H590" s="42" t="str">
        <f t="shared" si="34"/>
        <v/>
      </c>
      <c r="I590" s="43" t="str">
        <f>IF(A590="","",IF(lookup!O559&lt;0,0,lookup!O559))</f>
        <v/>
      </c>
    </row>
    <row r="591" spans="1:9">
      <c r="A591" s="40" t="str">
        <f>IF(I590="","",IF(I590&lt;=0,"",IF(A590=lookup!$I$1,"",lookup!I560)))</f>
        <v/>
      </c>
      <c r="B591" s="41" t="str">
        <f t="shared" si="32"/>
        <v/>
      </c>
      <c r="C591" s="64" t="str">
        <f t="shared" si="33"/>
        <v/>
      </c>
      <c r="D591" s="42" t="str">
        <f>IF(A591="","",lookup!M560)</f>
        <v/>
      </c>
      <c r="E591" s="59"/>
      <c r="F591" s="42" t="str">
        <f>IF(A591="","",lookup!K560)</f>
        <v/>
      </c>
      <c r="G591" s="42" t="str">
        <f t="shared" si="35"/>
        <v/>
      </c>
      <c r="H591" s="42" t="str">
        <f t="shared" si="34"/>
        <v/>
      </c>
      <c r="I591" s="43" t="str">
        <f>IF(A591="","",IF(lookup!O560&lt;0,0,lookup!O560))</f>
        <v/>
      </c>
    </row>
    <row r="592" spans="1:9">
      <c r="A592" s="40" t="str">
        <f>IF(I591="","",IF(I591&lt;=0,"",IF(A591=lookup!$I$1,"",lookup!I561)))</f>
        <v/>
      </c>
      <c r="B592" s="41" t="str">
        <f t="shared" si="32"/>
        <v/>
      </c>
      <c r="C592" s="64" t="str">
        <f t="shared" si="33"/>
        <v/>
      </c>
      <c r="D592" s="42" t="str">
        <f>IF(A592="","",lookup!M561)</f>
        <v/>
      </c>
      <c r="E592" s="59"/>
      <c r="F592" s="42" t="str">
        <f>IF(A592="","",lookup!K561)</f>
        <v/>
      </c>
      <c r="G592" s="42" t="str">
        <f t="shared" si="35"/>
        <v/>
      </c>
      <c r="H592" s="42" t="str">
        <f t="shared" si="34"/>
        <v/>
      </c>
      <c r="I592" s="43" t="str">
        <f>IF(A592="","",IF(lookup!O561&lt;0,0,lookup!O561))</f>
        <v/>
      </c>
    </row>
    <row r="593" spans="1:9">
      <c r="A593" s="40" t="str">
        <f>IF(I592="","",IF(I592&lt;=0,"",IF(A592=lookup!$I$1,"",lookup!I562)))</f>
        <v/>
      </c>
      <c r="B593" s="41" t="str">
        <f t="shared" si="32"/>
        <v/>
      </c>
      <c r="C593" s="64" t="str">
        <f t="shared" si="33"/>
        <v/>
      </c>
      <c r="D593" s="42" t="str">
        <f>IF(A593="","",lookup!M562)</f>
        <v/>
      </c>
      <c r="E593" s="59"/>
      <c r="F593" s="42" t="str">
        <f>IF(A593="","",lookup!K562)</f>
        <v/>
      </c>
      <c r="G593" s="42" t="str">
        <f t="shared" si="35"/>
        <v/>
      </c>
      <c r="H593" s="42" t="str">
        <f t="shared" si="34"/>
        <v/>
      </c>
      <c r="I593" s="43" t="str">
        <f>IF(A593="","",IF(lookup!O562&lt;0,0,lookup!O562))</f>
        <v/>
      </c>
    </row>
    <row r="594" spans="1:9">
      <c r="A594" s="40" t="str">
        <f>IF(I593="","",IF(I593&lt;=0,"",IF(A593=lookup!$I$1,"",lookup!I563)))</f>
        <v/>
      </c>
      <c r="B594" s="41" t="str">
        <f t="shared" si="32"/>
        <v/>
      </c>
      <c r="C594" s="64" t="str">
        <f t="shared" si="33"/>
        <v/>
      </c>
      <c r="D594" s="42" t="str">
        <f>IF(A594="","",lookup!M563)</f>
        <v/>
      </c>
      <c r="E594" s="59"/>
      <c r="F594" s="42" t="str">
        <f>IF(A594="","",lookup!K563)</f>
        <v/>
      </c>
      <c r="G594" s="42" t="str">
        <f t="shared" si="35"/>
        <v/>
      </c>
      <c r="H594" s="42" t="str">
        <f t="shared" si="34"/>
        <v/>
      </c>
      <c r="I594" s="43" t="str">
        <f>IF(A594="","",IF(lookup!O563&lt;0,0,lookup!O563))</f>
        <v/>
      </c>
    </row>
    <row r="595" spans="1:9">
      <c r="A595" s="40" t="str">
        <f>IF(I594="","",IF(I594&lt;=0,"",IF(A594=lookup!$I$1,"",lookup!I564)))</f>
        <v/>
      </c>
      <c r="B595" s="41" t="str">
        <f t="shared" si="32"/>
        <v/>
      </c>
      <c r="C595" s="64" t="str">
        <f t="shared" si="33"/>
        <v/>
      </c>
      <c r="D595" s="42" t="str">
        <f>IF(A595="","",lookup!M564)</f>
        <v/>
      </c>
      <c r="E595" s="59"/>
      <c r="F595" s="42" t="str">
        <f>IF(A595="","",lookup!K564)</f>
        <v/>
      </c>
      <c r="G595" s="42" t="str">
        <f t="shared" si="35"/>
        <v/>
      </c>
      <c r="H595" s="42" t="str">
        <f t="shared" si="34"/>
        <v/>
      </c>
      <c r="I595" s="43" t="str">
        <f>IF(A595="","",IF(lookup!O564&lt;0,0,lookup!O564))</f>
        <v/>
      </c>
    </row>
    <row r="596" spans="1:9">
      <c r="A596" s="40" t="str">
        <f>IF(I595="","",IF(I595&lt;=0,"",IF(A595=lookup!$I$1,"",lookup!I565)))</f>
        <v/>
      </c>
      <c r="B596" s="41" t="str">
        <f t="shared" si="32"/>
        <v/>
      </c>
      <c r="C596" s="64" t="str">
        <f t="shared" si="33"/>
        <v/>
      </c>
      <c r="D596" s="42" t="str">
        <f>IF(A596="","",lookup!M565)</f>
        <v/>
      </c>
      <c r="E596" s="59"/>
      <c r="F596" s="42" t="str">
        <f>IF(A596="","",lookup!K565)</f>
        <v/>
      </c>
      <c r="G596" s="42" t="str">
        <f t="shared" si="35"/>
        <v/>
      </c>
      <c r="H596" s="42" t="str">
        <f t="shared" si="34"/>
        <v/>
      </c>
      <c r="I596" s="43" t="str">
        <f>IF(A596="","",IF(lookup!O565&lt;0,0,lookup!O565))</f>
        <v/>
      </c>
    </row>
    <row r="597" spans="1:9">
      <c r="A597" s="40" t="str">
        <f>IF(I596="","",IF(I596&lt;=0,"",IF(A596=lookup!$I$1,"",lookup!I566)))</f>
        <v/>
      </c>
      <c r="B597" s="41" t="str">
        <f t="shared" si="32"/>
        <v/>
      </c>
      <c r="C597" s="64" t="str">
        <f t="shared" si="33"/>
        <v/>
      </c>
      <c r="D597" s="42" t="str">
        <f>IF(A597="","",lookup!M566)</f>
        <v/>
      </c>
      <c r="E597" s="59"/>
      <c r="F597" s="42" t="str">
        <f>IF(A597="","",lookup!K566)</f>
        <v/>
      </c>
      <c r="G597" s="42" t="str">
        <f t="shared" si="35"/>
        <v/>
      </c>
      <c r="H597" s="42" t="str">
        <f t="shared" si="34"/>
        <v/>
      </c>
      <c r="I597" s="43" t="str">
        <f>IF(A597="","",IF(lookup!O566&lt;0,0,lookup!O566))</f>
        <v/>
      </c>
    </row>
    <row r="598" spans="1:9" ht="13.5" thickBot="1">
      <c r="A598" s="34" t="str">
        <f>IF(I597="","",IF(I597&lt;=0,"",IF(A597=lookup!$I$1,"",lookup!I567)))</f>
        <v/>
      </c>
      <c r="B598" s="44" t="str">
        <f t="shared" si="32"/>
        <v/>
      </c>
      <c r="C598" s="65" t="str">
        <f t="shared" si="33"/>
        <v/>
      </c>
      <c r="D598" s="37" t="str">
        <f>IF(A598="","",lookup!M567)</f>
        <v/>
      </c>
      <c r="E598" s="60"/>
      <c r="F598" s="37" t="str">
        <f>IF(A598="","",lookup!K567)</f>
        <v/>
      </c>
      <c r="G598" s="37" t="str">
        <f t="shared" si="35"/>
        <v/>
      </c>
      <c r="H598" s="37" t="str">
        <f t="shared" si="34"/>
        <v/>
      </c>
      <c r="I598" s="38" t="str">
        <f>IF(A598="","",IF(lookup!O567&lt;0,0,lookup!O567))</f>
        <v/>
      </c>
    </row>
    <row r="599" spans="1:9">
      <c r="A599" s="30" t="str">
        <f>IF(I598="","",IF(I598&lt;=0,"",IF(A598=lookup!$I$1,"",lookup!I568)))</f>
        <v/>
      </c>
      <c r="B599" s="39" t="str">
        <f t="shared" si="32"/>
        <v/>
      </c>
      <c r="C599" s="63" t="str">
        <f t="shared" si="33"/>
        <v/>
      </c>
      <c r="D599" s="32" t="str">
        <f>IF(A599="","",lookup!M568)</f>
        <v/>
      </c>
      <c r="E599" s="58"/>
      <c r="F599" s="32" t="str">
        <f>IF(A599="","",lookup!K568)</f>
        <v/>
      </c>
      <c r="G599" s="32" t="str">
        <f t="shared" si="35"/>
        <v/>
      </c>
      <c r="H599" s="32" t="str">
        <f t="shared" si="34"/>
        <v/>
      </c>
      <c r="I599" s="33" t="str">
        <f>IF(A599="","",IF(lookup!O568&lt;0,0,lookup!O568))</f>
        <v/>
      </c>
    </row>
    <row r="600" spans="1:9">
      <c r="A600" s="40" t="str">
        <f>IF(I599="","",IF(I599&lt;=0,"",IF(A599=lookup!$I$1,"",lookup!I569)))</f>
        <v/>
      </c>
      <c r="B600" s="41" t="str">
        <f t="shared" si="32"/>
        <v/>
      </c>
      <c r="C600" s="64" t="str">
        <f t="shared" si="33"/>
        <v/>
      </c>
      <c r="D600" s="42" t="str">
        <f>IF(A600="","",lookup!M569)</f>
        <v/>
      </c>
      <c r="E600" s="59"/>
      <c r="F600" s="42" t="str">
        <f>IF(A600="","",lookup!K569)</f>
        <v/>
      </c>
      <c r="G600" s="42" t="str">
        <f t="shared" si="35"/>
        <v/>
      </c>
      <c r="H600" s="42" t="str">
        <f t="shared" si="34"/>
        <v/>
      </c>
      <c r="I600" s="43" t="str">
        <f>IF(A600="","",IF(lookup!O569&lt;0,0,lookup!O569))</f>
        <v/>
      </c>
    </row>
    <row r="601" spans="1:9">
      <c r="A601" s="40" t="str">
        <f>IF(I600="","",IF(I600&lt;=0,"",IF(A600=lookup!$I$1,"",lookup!I570)))</f>
        <v/>
      </c>
      <c r="B601" s="41" t="str">
        <f t="shared" si="32"/>
        <v/>
      </c>
      <c r="C601" s="64" t="str">
        <f t="shared" si="33"/>
        <v/>
      </c>
      <c r="D601" s="42" t="str">
        <f>IF(A601="","",lookup!M570)</f>
        <v/>
      </c>
      <c r="E601" s="59"/>
      <c r="F601" s="42" t="str">
        <f>IF(A601="","",lookup!K570)</f>
        <v/>
      </c>
      <c r="G601" s="42" t="str">
        <f t="shared" si="35"/>
        <v/>
      </c>
      <c r="H601" s="42" t="str">
        <f t="shared" si="34"/>
        <v/>
      </c>
      <c r="I601" s="43" t="str">
        <f>IF(A601="","",IF(lookup!O570&lt;0,0,lookup!O570))</f>
        <v/>
      </c>
    </row>
    <row r="602" spans="1:9">
      <c r="A602" s="40" t="str">
        <f>IF(I601="","",IF(I601&lt;=0,"",IF(A601=lookup!$I$1,"",lookup!I571)))</f>
        <v/>
      </c>
      <c r="B602" s="41" t="str">
        <f t="shared" si="32"/>
        <v/>
      </c>
      <c r="C602" s="64" t="str">
        <f t="shared" si="33"/>
        <v/>
      </c>
      <c r="D602" s="42" t="str">
        <f>IF(A602="","",lookup!M571)</f>
        <v/>
      </c>
      <c r="E602" s="59"/>
      <c r="F602" s="42" t="str">
        <f>IF(A602="","",lookup!K571)</f>
        <v/>
      </c>
      <c r="G602" s="42" t="str">
        <f t="shared" si="35"/>
        <v/>
      </c>
      <c r="H602" s="42" t="str">
        <f t="shared" si="34"/>
        <v/>
      </c>
      <c r="I602" s="43" t="str">
        <f>IF(A602="","",IF(lookup!O571&lt;0,0,lookup!O571))</f>
        <v/>
      </c>
    </row>
    <row r="603" spans="1:9">
      <c r="A603" s="40" t="str">
        <f>IF(I602="","",IF(I602&lt;=0,"",IF(A602=lookup!$I$1,"",lookup!I572)))</f>
        <v/>
      </c>
      <c r="B603" s="41" t="str">
        <f t="shared" si="32"/>
        <v/>
      </c>
      <c r="C603" s="64" t="str">
        <f t="shared" si="33"/>
        <v/>
      </c>
      <c r="D603" s="42" t="str">
        <f>IF(A603="","",lookup!M572)</f>
        <v/>
      </c>
      <c r="E603" s="59"/>
      <c r="F603" s="42" t="str">
        <f>IF(A603="","",lookup!K572)</f>
        <v/>
      </c>
      <c r="G603" s="42" t="str">
        <f t="shared" si="35"/>
        <v/>
      </c>
      <c r="H603" s="42" t="str">
        <f t="shared" si="34"/>
        <v/>
      </c>
      <c r="I603" s="43" t="str">
        <f>IF(A603="","",IF(lookup!O572&lt;0,0,lookup!O572))</f>
        <v/>
      </c>
    </row>
    <row r="604" spans="1:9">
      <c r="A604" s="40" t="str">
        <f>IF(I603="","",IF(I603&lt;=0,"",IF(A603=lookup!$I$1,"",lookup!I573)))</f>
        <v/>
      </c>
      <c r="B604" s="41" t="str">
        <f t="shared" si="32"/>
        <v/>
      </c>
      <c r="C604" s="64" t="str">
        <f t="shared" si="33"/>
        <v/>
      </c>
      <c r="D604" s="42" t="str">
        <f>IF(A604="","",lookup!M573)</f>
        <v/>
      </c>
      <c r="E604" s="59"/>
      <c r="F604" s="42" t="str">
        <f>IF(A604="","",lookup!K573)</f>
        <v/>
      </c>
      <c r="G604" s="42" t="str">
        <f t="shared" si="35"/>
        <v/>
      </c>
      <c r="H604" s="42" t="str">
        <f t="shared" si="34"/>
        <v/>
      </c>
      <c r="I604" s="43" t="str">
        <f>IF(A604="","",IF(lookup!O573&lt;0,0,lookup!O573))</f>
        <v/>
      </c>
    </row>
    <row r="605" spans="1:9">
      <c r="A605" s="40" t="str">
        <f>IF(I604="","",IF(I604&lt;=0,"",IF(A604=lookup!$I$1,"",lookup!I574)))</f>
        <v/>
      </c>
      <c r="B605" s="41" t="str">
        <f t="shared" si="32"/>
        <v/>
      </c>
      <c r="C605" s="64" t="str">
        <f t="shared" si="33"/>
        <v/>
      </c>
      <c r="D605" s="42" t="str">
        <f>IF(A605="","",lookup!M574)</f>
        <v/>
      </c>
      <c r="E605" s="59"/>
      <c r="F605" s="42" t="str">
        <f>IF(A605="","",lookup!K574)</f>
        <v/>
      </c>
      <c r="G605" s="42" t="str">
        <f t="shared" si="35"/>
        <v/>
      </c>
      <c r="H605" s="42" t="str">
        <f t="shared" si="34"/>
        <v/>
      </c>
      <c r="I605" s="43" t="str">
        <f>IF(A605="","",IF(lookup!O574&lt;0,0,lookup!O574))</f>
        <v/>
      </c>
    </row>
    <row r="606" spans="1:9">
      <c r="A606" s="40" t="str">
        <f>IF(I605="","",IF(I605&lt;=0,"",IF(A605=lookup!$I$1,"",lookup!I575)))</f>
        <v/>
      </c>
      <c r="B606" s="41" t="str">
        <f t="shared" si="32"/>
        <v/>
      </c>
      <c r="C606" s="64" t="str">
        <f t="shared" si="33"/>
        <v/>
      </c>
      <c r="D606" s="42" t="str">
        <f>IF(A606="","",lookup!M575)</f>
        <v/>
      </c>
      <c r="E606" s="59"/>
      <c r="F606" s="42" t="str">
        <f>IF(A606="","",lookup!K575)</f>
        <v/>
      </c>
      <c r="G606" s="42" t="str">
        <f t="shared" si="35"/>
        <v/>
      </c>
      <c r="H606" s="42" t="str">
        <f t="shared" si="34"/>
        <v/>
      </c>
      <c r="I606" s="43" t="str">
        <f>IF(A606="","",IF(lookup!O575&lt;0,0,lookup!O575))</f>
        <v/>
      </c>
    </row>
    <row r="607" spans="1:9">
      <c r="A607" s="40" t="str">
        <f>IF(I606="","",IF(I606&lt;=0,"",IF(A606=lookup!$I$1,"",lookup!I576)))</f>
        <v/>
      </c>
      <c r="B607" s="41" t="str">
        <f t="shared" si="32"/>
        <v/>
      </c>
      <c r="C607" s="64" t="str">
        <f t="shared" si="33"/>
        <v/>
      </c>
      <c r="D607" s="42" t="str">
        <f>IF(A607="","",lookup!M576)</f>
        <v/>
      </c>
      <c r="E607" s="59"/>
      <c r="F607" s="42" t="str">
        <f>IF(A607="","",lookup!K576)</f>
        <v/>
      </c>
      <c r="G607" s="42" t="str">
        <f t="shared" si="35"/>
        <v/>
      </c>
      <c r="H607" s="42" t="str">
        <f t="shared" si="34"/>
        <v/>
      </c>
      <c r="I607" s="43" t="str">
        <f>IF(A607="","",IF(lookup!O576&lt;0,0,lookup!O576))</f>
        <v/>
      </c>
    </row>
    <row r="608" spans="1:9">
      <c r="A608" s="40" t="str">
        <f>IF(I607="","",IF(I607&lt;=0,"",IF(A607=lookup!$I$1,"",lookup!I577)))</f>
        <v/>
      </c>
      <c r="B608" s="41" t="str">
        <f t="shared" si="32"/>
        <v/>
      </c>
      <c r="C608" s="64" t="str">
        <f t="shared" si="33"/>
        <v/>
      </c>
      <c r="D608" s="42" t="str">
        <f>IF(A608="","",lookup!M577)</f>
        <v/>
      </c>
      <c r="E608" s="59"/>
      <c r="F608" s="42" t="str">
        <f>IF(A608="","",lookup!K577)</f>
        <v/>
      </c>
      <c r="G608" s="42" t="str">
        <f t="shared" si="35"/>
        <v/>
      </c>
      <c r="H608" s="42" t="str">
        <f t="shared" si="34"/>
        <v/>
      </c>
      <c r="I608" s="43" t="str">
        <f>IF(A608="","",IF(lookup!O577&lt;0,0,lookup!O577))</f>
        <v/>
      </c>
    </row>
    <row r="609" spans="1:9">
      <c r="A609" s="40" t="str">
        <f>IF(I608="","",IF(I608&lt;=0,"",IF(A608=lookup!$I$1,"",lookup!I578)))</f>
        <v/>
      </c>
      <c r="B609" s="41" t="str">
        <f t="shared" si="32"/>
        <v/>
      </c>
      <c r="C609" s="64" t="str">
        <f t="shared" si="33"/>
        <v/>
      </c>
      <c r="D609" s="42" t="str">
        <f>IF(A609="","",lookup!M578)</f>
        <v/>
      </c>
      <c r="E609" s="59"/>
      <c r="F609" s="42" t="str">
        <f>IF(A609="","",lookup!K578)</f>
        <v/>
      </c>
      <c r="G609" s="42" t="str">
        <f t="shared" si="35"/>
        <v/>
      </c>
      <c r="H609" s="42" t="str">
        <f t="shared" si="34"/>
        <v/>
      </c>
      <c r="I609" s="43" t="str">
        <f>IF(A609="","",IF(lookup!O578&lt;0,0,lookup!O578))</f>
        <v/>
      </c>
    </row>
    <row r="610" spans="1:9" ht="13.5" thickBot="1">
      <c r="A610" s="34" t="str">
        <f>IF(I609="","",IF(I609&lt;=0,"",IF(A609=lookup!$I$1,"",lookup!I579)))</f>
        <v/>
      </c>
      <c r="B610" s="44" t="str">
        <f t="shared" si="32"/>
        <v/>
      </c>
      <c r="C610" s="65" t="str">
        <f t="shared" si="33"/>
        <v/>
      </c>
      <c r="D610" s="37" t="str">
        <f>IF(A610="","",lookup!M579)</f>
        <v/>
      </c>
      <c r="E610" s="60"/>
      <c r="F610" s="37" t="str">
        <f>IF(A610="","",lookup!K579)</f>
        <v/>
      </c>
      <c r="G610" s="37" t="str">
        <f t="shared" si="35"/>
        <v/>
      </c>
      <c r="H610" s="37" t="str">
        <f t="shared" si="34"/>
        <v/>
      </c>
      <c r="I610" s="38" t="str">
        <f>IF(A610="","",IF(lookup!O579&lt;0,0,lookup!O579))</f>
        <v/>
      </c>
    </row>
    <row r="611" spans="1:9">
      <c r="A611" s="30" t="str">
        <f>IF(I610="","",IF(I610&lt;=0,"",IF(A610=lookup!$I$1,"",lookup!I580)))</f>
        <v/>
      </c>
      <c r="B611" s="39" t="str">
        <f t="shared" ref="B611:B634" si="36">IF(A611="","",DATE(YEAR($C$6),MONTH($C$6)+(A611-1),DAY($C$6)))</f>
        <v/>
      </c>
      <c r="C611" s="63" t="str">
        <f t="shared" ref="C611:C634" si="37">IF(A611="","",IF(A611&lt;=$C$9*12,IF(C610&lt;&gt;$C$3,C610,$C$3),MIN($C$12,IF(MOD((A611-$C$9*12)-1,$C$10)=0,C610+$C$11,C610))))</f>
        <v/>
      </c>
      <c r="D611" s="32" t="str">
        <f>IF(A611="","",lookup!M580)</f>
        <v/>
      </c>
      <c r="E611" s="58"/>
      <c r="F611" s="32" t="str">
        <f>IF(A611="","",lookup!K580)</f>
        <v/>
      </c>
      <c r="G611" s="32" t="str">
        <f t="shared" si="35"/>
        <v/>
      </c>
      <c r="H611" s="32" t="str">
        <f t="shared" ref="H611:H634" si="38">IF(A611="","",IF(ISBLANK(E611),D611-F611,E611-F611))</f>
        <v/>
      </c>
      <c r="I611" s="33" t="str">
        <f>IF(A611="","",IF(lookup!O580&lt;0,0,lookup!O580))</f>
        <v/>
      </c>
    </row>
    <row r="612" spans="1:9">
      <c r="A612" s="40" t="str">
        <f>IF(I611="","",IF(I611&lt;=0,"",IF(A611=lookup!$I$1,"",lookup!I581)))</f>
        <v/>
      </c>
      <c r="B612" s="41" t="str">
        <f t="shared" si="36"/>
        <v/>
      </c>
      <c r="C612" s="64" t="str">
        <f t="shared" si="37"/>
        <v/>
      </c>
      <c r="D612" s="42" t="str">
        <f>IF(A612="","",lookup!M581)</f>
        <v/>
      </c>
      <c r="E612" s="59"/>
      <c r="F612" s="42" t="str">
        <f>IF(A612="","",lookup!K581)</f>
        <v/>
      </c>
      <c r="G612" s="42" t="str">
        <f t="shared" ref="G612:G634" si="39">IF(A612="","",G611+F612)</f>
        <v/>
      </c>
      <c r="H612" s="42" t="str">
        <f t="shared" si="38"/>
        <v/>
      </c>
      <c r="I612" s="43" t="str">
        <f>IF(A612="","",IF(lookup!O581&lt;0,0,lookup!O581))</f>
        <v/>
      </c>
    </row>
    <row r="613" spans="1:9">
      <c r="A613" s="40" t="str">
        <f>IF(I612="","",IF(I612&lt;=0,"",IF(A612=lookup!$I$1,"",lookup!I582)))</f>
        <v/>
      </c>
      <c r="B613" s="41" t="str">
        <f t="shared" si="36"/>
        <v/>
      </c>
      <c r="C613" s="64" t="str">
        <f t="shared" si="37"/>
        <v/>
      </c>
      <c r="D613" s="42" t="str">
        <f>IF(A613="","",lookup!M582)</f>
        <v/>
      </c>
      <c r="E613" s="59"/>
      <c r="F613" s="42" t="str">
        <f>IF(A613="","",lookup!K582)</f>
        <v/>
      </c>
      <c r="G613" s="42" t="str">
        <f t="shared" si="39"/>
        <v/>
      </c>
      <c r="H613" s="42" t="str">
        <f t="shared" si="38"/>
        <v/>
      </c>
      <c r="I613" s="43" t="str">
        <f>IF(A613="","",IF(lookup!O582&lt;0,0,lookup!O582))</f>
        <v/>
      </c>
    </row>
    <row r="614" spans="1:9">
      <c r="A614" s="40" t="str">
        <f>IF(I613="","",IF(I613&lt;=0,"",IF(A613=lookup!$I$1,"",lookup!I583)))</f>
        <v/>
      </c>
      <c r="B614" s="41" t="str">
        <f t="shared" si="36"/>
        <v/>
      </c>
      <c r="C614" s="64" t="str">
        <f t="shared" si="37"/>
        <v/>
      </c>
      <c r="D614" s="42" t="str">
        <f>IF(A614="","",lookup!M583)</f>
        <v/>
      </c>
      <c r="E614" s="59"/>
      <c r="F614" s="42" t="str">
        <f>IF(A614="","",lookup!K583)</f>
        <v/>
      </c>
      <c r="G614" s="42" t="str">
        <f t="shared" si="39"/>
        <v/>
      </c>
      <c r="H614" s="42" t="str">
        <f t="shared" si="38"/>
        <v/>
      </c>
      <c r="I614" s="43" t="str">
        <f>IF(A614="","",IF(lookup!O583&lt;0,0,lookup!O583))</f>
        <v/>
      </c>
    </row>
    <row r="615" spans="1:9">
      <c r="A615" s="40" t="str">
        <f>IF(I614="","",IF(I614&lt;=0,"",IF(A614=lookup!$I$1,"",lookup!I584)))</f>
        <v/>
      </c>
      <c r="B615" s="41" t="str">
        <f t="shared" si="36"/>
        <v/>
      </c>
      <c r="C615" s="64" t="str">
        <f t="shared" si="37"/>
        <v/>
      </c>
      <c r="D615" s="42" t="str">
        <f>IF(A615="","",lookup!M584)</f>
        <v/>
      </c>
      <c r="E615" s="59"/>
      <c r="F615" s="42" t="str">
        <f>IF(A615="","",lookup!K584)</f>
        <v/>
      </c>
      <c r="G615" s="42" t="str">
        <f t="shared" si="39"/>
        <v/>
      </c>
      <c r="H615" s="42" t="str">
        <f t="shared" si="38"/>
        <v/>
      </c>
      <c r="I615" s="43" t="str">
        <f>IF(A615="","",IF(lookup!O584&lt;0,0,lookup!O584))</f>
        <v/>
      </c>
    </row>
    <row r="616" spans="1:9">
      <c r="A616" s="40" t="str">
        <f>IF(I615="","",IF(I615&lt;=0,"",IF(A615=lookup!$I$1,"",lookup!I585)))</f>
        <v/>
      </c>
      <c r="B616" s="41" t="str">
        <f t="shared" si="36"/>
        <v/>
      </c>
      <c r="C616" s="64" t="str">
        <f t="shared" si="37"/>
        <v/>
      </c>
      <c r="D616" s="42" t="str">
        <f>IF(A616="","",lookup!M585)</f>
        <v/>
      </c>
      <c r="E616" s="59"/>
      <c r="F616" s="42" t="str">
        <f>IF(A616="","",lookup!K585)</f>
        <v/>
      </c>
      <c r="G616" s="42" t="str">
        <f t="shared" si="39"/>
        <v/>
      </c>
      <c r="H616" s="42" t="str">
        <f t="shared" si="38"/>
        <v/>
      </c>
      <c r="I616" s="43" t="str">
        <f>IF(A616="","",IF(lookup!O585&lt;0,0,lookup!O585))</f>
        <v/>
      </c>
    </row>
    <row r="617" spans="1:9">
      <c r="A617" s="40" t="str">
        <f>IF(I616="","",IF(I616&lt;=0,"",IF(A616=lookup!$I$1,"",lookup!I586)))</f>
        <v/>
      </c>
      <c r="B617" s="41" t="str">
        <f t="shared" si="36"/>
        <v/>
      </c>
      <c r="C617" s="64" t="str">
        <f t="shared" si="37"/>
        <v/>
      </c>
      <c r="D617" s="42" t="str">
        <f>IF(A617="","",lookup!M586)</f>
        <v/>
      </c>
      <c r="E617" s="59"/>
      <c r="F617" s="42" t="str">
        <f>IF(A617="","",lookup!K586)</f>
        <v/>
      </c>
      <c r="G617" s="42" t="str">
        <f t="shared" si="39"/>
        <v/>
      </c>
      <c r="H617" s="42" t="str">
        <f t="shared" si="38"/>
        <v/>
      </c>
      <c r="I617" s="43" t="str">
        <f>IF(A617="","",IF(lookup!O586&lt;0,0,lookup!O586))</f>
        <v/>
      </c>
    </row>
    <row r="618" spans="1:9">
      <c r="A618" s="40" t="str">
        <f>IF(I617="","",IF(I617&lt;=0,"",IF(A617=lookup!$I$1,"",lookup!I587)))</f>
        <v/>
      </c>
      <c r="B618" s="41" t="str">
        <f t="shared" si="36"/>
        <v/>
      </c>
      <c r="C618" s="64" t="str">
        <f t="shared" si="37"/>
        <v/>
      </c>
      <c r="D618" s="42" t="str">
        <f>IF(A618="","",lookup!M587)</f>
        <v/>
      </c>
      <c r="E618" s="59"/>
      <c r="F618" s="42" t="str">
        <f>IF(A618="","",lookup!K587)</f>
        <v/>
      </c>
      <c r="G618" s="42" t="str">
        <f t="shared" si="39"/>
        <v/>
      </c>
      <c r="H618" s="42" t="str">
        <f t="shared" si="38"/>
        <v/>
      </c>
      <c r="I618" s="43" t="str">
        <f>IF(A618="","",IF(lookup!O587&lt;0,0,lookup!O587))</f>
        <v/>
      </c>
    </row>
    <row r="619" spans="1:9">
      <c r="A619" s="40" t="str">
        <f>IF(I618="","",IF(I618&lt;=0,"",IF(A618=lookup!$I$1,"",lookup!I588)))</f>
        <v/>
      </c>
      <c r="B619" s="41" t="str">
        <f t="shared" si="36"/>
        <v/>
      </c>
      <c r="C619" s="64" t="str">
        <f t="shared" si="37"/>
        <v/>
      </c>
      <c r="D619" s="42" t="str">
        <f>IF(A619="","",lookup!M588)</f>
        <v/>
      </c>
      <c r="E619" s="59"/>
      <c r="F619" s="42" t="str">
        <f>IF(A619="","",lookup!K588)</f>
        <v/>
      </c>
      <c r="G619" s="42" t="str">
        <f t="shared" si="39"/>
        <v/>
      </c>
      <c r="H619" s="42" t="str">
        <f t="shared" si="38"/>
        <v/>
      </c>
      <c r="I619" s="43" t="str">
        <f>IF(A619="","",IF(lookup!O588&lt;0,0,lookup!O588))</f>
        <v/>
      </c>
    </row>
    <row r="620" spans="1:9">
      <c r="A620" s="40" t="str">
        <f>IF(I619="","",IF(I619&lt;=0,"",IF(A619=lookup!$I$1,"",lookup!I589)))</f>
        <v/>
      </c>
      <c r="B620" s="41" t="str">
        <f t="shared" si="36"/>
        <v/>
      </c>
      <c r="C620" s="64" t="str">
        <f t="shared" si="37"/>
        <v/>
      </c>
      <c r="D620" s="42" t="str">
        <f>IF(A620="","",lookup!M589)</f>
        <v/>
      </c>
      <c r="E620" s="59"/>
      <c r="F620" s="42" t="str">
        <f>IF(A620="","",lookup!K589)</f>
        <v/>
      </c>
      <c r="G620" s="42" t="str">
        <f t="shared" si="39"/>
        <v/>
      </c>
      <c r="H620" s="42" t="str">
        <f t="shared" si="38"/>
        <v/>
      </c>
      <c r="I620" s="43" t="str">
        <f>IF(A620="","",IF(lookup!O589&lt;0,0,lookup!O589))</f>
        <v/>
      </c>
    </row>
    <row r="621" spans="1:9">
      <c r="A621" s="40" t="str">
        <f>IF(I620="","",IF(I620&lt;=0,"",IF(A620=lookup!$I$1,"",lookup!I590)))</f>
        <v/>
      </c>
      <c r="B621" s="41" t="str">
        <f t="shared" si="36"/>
        <v/>
      </c>
      <c r="C621" s="64" t="str">
        <f t="shared" si="37"/>
        <v/>
      </c>
      <c r="D621" s="42" t="str">
        <f>IF(A621="","",lookup!M590)</f>
        <v/>
      </c>
      <c r="E621" s="59"/>
      <c r="F621" s="42" t="str">
        <f>IF(A621="","",lookup!K590)</f>
        <v/>
      </c>
      <c r="G621" s="42" t="str">
        <f t="shared" si="39"/>
        <v/>
      </c>
      <c r="H621" s="42" t="str">
        <f t="shared" si="38"/>
        <v/>
      </c>
      <c r="I621" s="43" t="str">
        <f>IF(A621="","",IF(lookup!O590&lt;0,0,lookup!O590))</f>
        <v/>
      </c>
    </row>
    <row r="622" spans="1:9" ht="13.5" thickBot="1">
      <c r="A622" s="34" t="str">
        <f>IF(I621="","",IF(I621&lt;=0,"",IF(A621=lookup!$I$1,"",lookup!I591)))</f>
        <v/>
      </c>
      <c r="B622" s="44" t="str">
        <f t="shared" si="36"/>
        <v/>
      </c>
      <c r="C622" s="65" t="str">
        <f t="shared" si="37"/>
        <v/>
      </c>
      <c r="D622" s="37" t="str">
        <f>IF(A622="","",lookup!M591)</f>
        <v/>
      </c>
      <c r="E622" s="60"/>
      <c r="F622" s="37" t="str">
        <f>IF(A622="","",lookup!K591)</f>
        <v/>
      </c>
      <c r="G622" s="37" t="str">
        <f t="shared" si="39"/>
        <v/>
      </c>
      <c r="H622" s="37" t="str">
        <f t="shared" si="38"/>
        <v/>
      </c>
      <c r="I622" s="38" t="str">
        <f>IF(A622="","",IF(lookup!O591&lt;0,0,lookup!O591))</f>
        <v/>
      </c>
    </row>
    <row r="623" spans="1:9">
      <c r="A623" s="30" t="str">
        <f>IF(I622="","",IF(I622&lt;=0,"",IF(A622=lookup!$I$1,"",lookup!I592)))</f>
        <v/>
      </c>
      <c r="B623" s="39" t="str">
        <f t="shared" si="36"/>
        <v/>
      </c>
      <c r="C623" s="63" t="str">
        <f t="shared" si="37"/>
        <v/>
      </c>
      <c r="D623" s="32" t="str">
        <f>IF(A623="","",lookup!M592)</f>
        <v/>
      </c>
      <c r="E623" s="58"/>
      <c r="F623" s="32" t="str">
        <f>IF(A623="","",lookup!K592)</f>
        <v/>
      </c>
      <c r="G623" s="32" t="str">
        <f t="shared" si="39"/>
        <v/>
      </c>
      <c r="H623" s="32" t="str">
        <f t="shared" si="38"/>
        <v/>
      </c>
      <c r="I623" s="33" t="str">
        <f>IF(A623="","",IF(lookup!O592&lt;0,0,lookup!O592))</f>
        <v/>
      </c>
    </row>
    <row r="624" spans="1:9">
      <c r="A624" s="40" t="str">
        <f>IF(I623="","",IF(I623&lt;=0,"",IF(A623=lookup!$I$1,"",lookup!I593)))</f>
        <v/>
      </c>
      <c r="B624" s="41" t="str">
        <f t="shared" si="36"/>
        <v/>
      </c>
      <c r="C624" s="64" t="str">
        <f t="shared" si="37"/>
        <v/>
      </c>
      <c r="D624" s="42" t="str">
        <f>IF(A624="","",lookup!M593)</f>
        <v/>
      </c>
      <c r="E624" s="59"/>
      <c r="F624" s="42" t="str">
        <f>IF(A624="","",lookup!K593)</f>
        <v/>
      </c>
      <c r="G624" s="42" t="str">
        <f t="shared" si="39"/>
        <v/>
      </c>
      <c r="H624" s="42" t="str">
        <f t="shared" si="38"/>
        <v/>
      </c>
      <c r="I624" s="43" t="str">
        <f>IF(A624="","",IF(lookup!O593&lt;0,0,lookup!O593))</f>
        <v/>
      </c>
    </row>
    <row r="625" spans="1:9">
      <c r="A625" s="40" t="str">
        <f>IF(I624="","",IF(I624&lt;=0,"",IF(A624=lookup!$I$1,"",lookup!I594)))</f>
        <v/>
      </c>
      <c r="B625" s="41" t="str">
        <f t="shared" si="36"/>
        <v/>
      </c>
      <c r="C625" s="64" t="str">
        <f t="shared" si="37"/>
        <v/>
      </c>
      <c r="D625" s="42" t="str">
        <f>IF(A625="","",lookup!M594)</f>
        <v/>
      </c>
      <c r="E625" s="59"/>
      <c r="F625" s="42" t="str">
        <f>IF(A625="","",lookup!K594)</f>
        <v/>
      </c>
      <c r="G625" s="42" t="str">
        <f t="shared" si="39"/>
        <v/>
      </c>
      <c r="H625" s="42" t="str">
        <f t="shared" si="38"/>
        <v/>
      </c>
      <c r="I625" s="43" t="str">
        <f>IF(A625="","",IF(lookup!O594&lt;0,0,lookup!O594))</f>
        <v/>
      </c>
    </row>
    <row r="626" spans="1:9">
      <c r="A626" s="40" t="str">
        <f>IF(I625="","",IF(I625&lt;=0,"",IF(A625=lookup!$I$1,"",lookup!I595)))</f>
        <v/>
      </c>
      <c r="B626" s="41" t="str">
        <f t="shared" si="36"/>
        <v/>
      </c>
      <c r="C626" s="64" t="str">
        <f t="shared" si="37"/>
        <v/>
      </c>
      <c r="D626" s="42" t="str">
        <f>IF(A626="","",lookup!M595)</f>
        <v/>
      </c>
      <c r="E626" s="59"/>
      <c r="F626" s="42" t="str">
        <f>IF(A626="","",lookup!K595)</f>
        <v/>
      </c>
      <c r="G626" s="42" t="str">
        <f t="shared" si="39"/>
        <v/>
      </c>
      <c r="H626" s="42" t="str">
        <f t="shared" si="38"/>
        <v/>
      </c>
      <c r="I626" s="43" t="str">
        <f>IF(A626="","",IF(lookup!O595&lt;0,0,lookup!O595))</f>
        <v/>
      </c>
    </row>
    <row r="627" spans="1:9">
      <c r="A627" s="40" t="str">
        <f>IF(I626="","",IF(I626&lt;=0,"",IF(A626=lookup!$I$1,"",lookup!I596)))</f>
        <v/>
      </c>
      <c r="B627" s="41" t="str">
        <f t="shared" si="36"/>
        <v/>
      </c>
      <c r="C627" s="64" t="str">
        <f t="shared" si="37"/>
        <v/>
      </c>
      <c r="D627" s="42" t="str">
        <f>IF(A627="","",lookup!M596)</f>
        <v/>
      </c>
      <c r="E627" s="59"/>
      <c r="F627" s="42" t="str">
        <f>IF(A627="","",lookup!K596)</f>
        <v/>
      </c>
      <c r="G627" s="42" t="str">
        <f t="shared" si="39"/>
        <v/>
      </c>
      <c r="H627" s="42" t="str">
        <f t="shared" si="38"/>
        <v/>
      </c>
      <c r="I627" s="43" t="str">
        <f>IF(A627="","",IF(lookup!O596&lt;0,0,lookup!O596))</f>
        <v/>
      </c>
    </row>
    <row r="628" spans="1:9">
      <c r="A628" s="40" t="str">
        <f>IF(I627="","",IF(I627&lt;=0,"",IF(A627=lookup!$I$1,"",lookup!I597)))</f>
        <v/>
      </c>
      <c r="B628" s="41" t="str">
        <f t="shared" si="36"/>
        <v/>
      </c>
      <c r="C628" s="64" t="str">
        <f t="shared" si="37"/>
        <v/>
      </c>
      <c r="D628" s="42" t="str">
        <f>IF(A628="","",lookup!M597)</f>
        <v/>
      </c>
      <c r="E628" s="59"/>
      <c r="F628" s="42" t="str">
        <f>IF(A628="","",lookup!K597)</f>
        <v/>
      </c>
      <c r="G628" s="42" t="str">
        <f t="shared" si="39"/>
        <v/>
      </c>
      <c r="H628" s="42" t="str">
        <f t="shared" si="38"/>
        <v/>
      </c>
      <c r="I628" s="43" t="str">
        <f>IF(A628="","",IF(lookup!O597&lt;0,0,lookup!O597))</f>
        <v/>
      </c>
    </row>
    <row r="629" spans="1:9">
      <c r="A629" s="40" t="str">
        <f>IF(I628="","",IF(I628&lt;=0,"",IF(A628=lookup!$I$1,"",lookup!I598)))</f>
        <v/>
      </c>
      <c r="B629" s="41" t="str">
        <f t="shared" si="36"/>
        <v/>
      </c>
      <c r="C629" s="64" t="str">
        <f t="shared" si="37"/>
        <v/>
      </c>
      <c r="D629" s="42" t="str">
        <f>IF(A629="","",lookup!M598)</f>
        <v/>
      </c>
      <c r="E629" s="59"/>
      <c r="F629" s="42" t="str">
        <f>IF(A629="","",lookup!K598)</f>
        <v/>
      </c>
      <c r="G629" s="42" t="str">
        <f t="shared" si="39"/>
        <v/>
      </c>
      <c r="H629" s="42" t="str">
        <f t="shared" si="38"/>
        <v/>
      </c>
      <c r="I629" s="43" t="str">
        <f>IF(A629="","",IF(lookup!O598&lt;0,0,lookup!O598))</f>
        <v/>
      </c>
    </row>
    <row r="630" spans="1:9">
      <c r="A630" s="40" t="str">
        <f>IF(I629="","",IF(I629&lt;=0,"",IF(A629=lookup!$I$1,"",lookup!I599)))</f>
        <v/>
      </c>
      <c r="B630" s="41" t="str">
        <f t="shared" si="36"/>
        <v/>
      </c>
      <c r="C630" s="64" t="str">
        <f t="shared" si="37"/>
        <v/>
      </c>
      <c r="D630" s="42" t="str">
        <f>IF(A630="","",lookup!M599)</f>
        <v/>
      </c>
      <c r="E630" s="59"/>
      <c r="F630" s="42" t="str">
        <f>IF(A630="","",lookup!K599)</f>
        <v/>
      </c>
      <c r="G630" s="42" t="str">
        <f t="shared" si="39"/>
        <v/>
      </c>
      <c r="H630" s="42" t="str">
        <f t="shared" si="38"/>
        <v/>
      </c>
      <c r="I630" s="43" t="str">
        <f>IF(A630="","",IF(lookup!O599&lt;0,0,lookup!O599))</f>
        <v/>
      </c>
    </row>
    <row r="631" spans="1:9">
      <c r="A631" s="40" t="str">
        <f>IF(I630="","",IF(I630&lt;=0,"",IF(A630=lookup!$I$1,"",lookup!I600)))</f>
        <v/>
      </c>
      <c r="B631" s="41" t="str">
        <f t="shared" si="36"/>
        <v/>
      </c>
      <c r="C631" s="64" t="str">
        <f t="shared" si="37"/>
        <v/>
      </c>
      <c r="D631" s="42" t="str">
        <f>IF(A631="","",lookup!M600)</f>
        <v/>
      </c>
      <c r="E631" s="59"/>
      <c r="F631" s="42" t="str">
        <f>IF(A631="","",lookup!K600)</f>
        <v/>
      </c>
      <c r="G631" s="42" t="str">
        <f t="shared" si="39"/>
        <v/>
      </c>
      <c r="H631" s="42" t="str">
        <f t="shared" si="38"/>
        <v/>
      </c>
      <c r="I631" s="43" t="str">
        <f>IF(A631="","",IF(lookup!O600&lt;0,0,lookup!O600))</f>
        <v/>
      </c>
    </row>
    <row r="632" spans="1:9">
      <c r="A632" s="40" t="str">
        <f>IF(I631="","",IF(I631&lt;=0,"",IF(A631=lookup!$I$1,"",lookup!I601)))</f>
        <v/>
      </c>
      <c r="B632" s="41" t="str">
        <f t="shared" si="36"/>
        <v/>
      </c>
      <c r="C632" s="64" t="str">
        <f t="shared" si="37"/>
        <v/>
      </c>
      <c r="D632" s="42" t="str">
        <f>IF(A632="","",lookup!M601)</f>
        <v/>
      </c>
      <c r="E632" s="59"/>
      <c r="F632" s="42" t="str">
        <f>IF(A632="","",lookup!K601)</f>
        <v/>
      </c>
      <c r="G632" s="42" t="str">
        <f t="shared" si="39"/>
        <v/>
      </c>
      <c r="H632" s="42" t="str">
        <f t="shared" si="38"/>
        <v/>
      </c>
      <c r="I632" s="43" t="str">
        <f>IF(A632="","",IF(lookup!O601&lt;0,0,lookup!O601))</f>
        <v/>
      </c>
    </row>
    <row r="633" spans="1:9">
      <c r="A633" s="40" t="str">
        <f>IF(I632="","",IF(I632&lt;=0,"",IF(A632=lookup!$I$1,"",lookup!I602)))</f>
        <v/>
      </c>
      <c r="B633" s="41" t="str">
        <f t="shared" si="36"/>
        <v/>
      </c>
      <c r="C633" s="64" t="str">
        <f t="shared" si="37"/>
        <v/>
      </c>
      <c r="D633" s="42" t="str">
        <f>IF(A633="","",lookup!M602)</f>
        <v/>
      </c>
      <c r="E633" s="59"/>
      <c r="F633" s="42" t="str">
        <f>IF(A633="","",lookup!K602)</f>
        <v/>
      </c>
      <c r="G633" s="42" t="str">
        <f t="shared" si="39"/>
        <v/>
      </c>
      <c r="H633" s="42" t="str">
        <f t="shared" si="38"/>
        <v/>
      </c>
      <c r="I633" s="43" t="str">
        <f>IF(A633="","",IF(lookup!O602&lt;0,0,lookup!O602))</f>
        <v/>
      </c>
    </row>
    <row r="634" spans="1:9" ht="13.5" thickBot="1">
      <c r="A634" s="34" t="str">
        <f>IF(I633="","",IF(I633&lt;=0,"",IF(A633=lookup!$I$1,"",lookup!I603)))</f>
        <v/>
      </c>
      <c r="B634" s="44" t="str">
        <f t="shared" si="36"/>
        <v/>
      </c>
      <c r="C634" s="65" t="str">
        <f t="shared" si="37"/>
        <v/>
      </c>
      <c r="D634" s="37" t="str">
        <f>IF(A634="","",lookup!M603)</f>
        <v/>
      </c>
      <c r="E634" s="60"/>
      <c r="F634" s="37" t="str">
        <f>IF(A634="","",lookup!K603)</f>
        <v/>
      </c>
      <c r="G634" s="37" t="str">
        <f t="shared" si="39"/>
        <v/>
      </c>
      <c r="H634" s="37" t="str">
        <f t="shared" si="38"/>
        <v/>
      </c>
      <c r="I634" s="38" t="str">
        <f>IF(A634="","",IF(lookup!O603&lt;0,0,lookup!O603))</f>
        <v/>
      </c>
    </row>
  </sheetData>
  <sheetProtection algorithmName="SHA-512" hashValue="BvsRr4cdtUKu7qA5r+2ca3v6/VKMTH0yUNY/aBRmkCAjl8EWeSSGApsQtQCwwawqr3T24zABPC+UQF7VsfSDDg==" saltValue="MxEOXb0NaBkPwhKi4PRcCw==" spinCount="100000" sheet="1" objects="1" scenarios="1"/>
  <protectedRanges>
    <protectedRange sqref="C3 C11:C12" name="Range1_1_1"/>
    <protectedRange sqref="C4" name="Range1_2"/>
  </protectedRanges>
  <mergeCells count="9">
    <mergeCell ref="A10:B10"/>
    <mergeCell ref="A11:B11"/>
    <mergeCell ref="A12:B12"/>
    <mergeCell ref="A3:B3"/>
    <mergeCell ref="A4:B4"/>
    <mergeCell ref="A5:B5"/>
    <mergeCell ref="A6:B6"/>
    <mergeCell ref="A7:B7"/>
    <mergeCell ref="A9:B9"/>
  </mergeCells>
  <dataValidations count="3">
    <dataValidation type="list" allowBlank="1" sqref="C9" xr:uid="{7542B282-FCF0-4F1E-B913-C9C3CC14EFEB}">
      <formula1>"1,2,3,5,7,10,15,20,25,30,35,40"</formula1>
    </dataValidation>
    <dataValidation type="decimal" allowBlank="1" showInputMessage="1" showErrorMessage="1" error="Please key in numbers only!" sqref="C11:C12" xr:uid="{00000000-0002-0000-0700-000001000000}">
      <formula1>0.1</formula1>
      <formula2>9.99999999999999E+33</formula2>
    </dataValidation>
    <dataValidation allowBlank="1" showInputMessage="1" showErrorMessage="1" error="Please key in numbers only!" sqref="C2:C6" xr:uid="{1A766CBC-6C32-41FD-BE5D-3A3E0BFC2630}"/>
  </dataValidations>
  <pageMargins left="0.78749999999999998" right="0.78749999999999998" top="1.0249999999999999" bottom="1.0249999999999999" header="0.78749999999999998" footer="0.78749999999999998"/>
  <pageSetup orientation="portrait" horizontalDpi="300" verticalDpi="300" r:id="rId1"/>
  <headerFooter alignWithMargins="0">
    <oddHeader>&amp;C&amp;A</oddHeader>
    <oddFooter>&amp;CPage &amp;P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44CE9-0CCC-4803-B0BD-2EB855C428F5}">
  <dimension ref="A1:H29"/>
  <sheetViews>
    <sheetView workbookViewId="0">
      <selection activeCell="K5" sqref="K5"/>
    </sheetView>
  </sheetViews>
  <sheetFormatPr defaultRowHeight="12.75"/>
  <cols>
    <col min="1" max="7" width="9.85546875" style="118" customWidth="1"/>
    <col min="8" max="16384" width="9.140625" style="118"/>
  </cols>
  <sheetData>
    <row r="1" spans="1:8">
      <c r="A1" s="114"/>
      <c r="B1" s="114"/>
      <c r="C1" s="115" t="s">
        <v>102</v>
      </c>
      <c r="D1" s="115"/>
      <c r="E1" s="115"/>
      <c r="F1" s="116"/>
      <c r="G1" s="116"/>
      <c r="H1" s="117"/>
    </row>
    <row r="2" spans="1:8">
      <c r="A2" s="114"/>
      <c r="B2" s="114"/>
      <c r="C2" s="114"/>
      <c r="D2" s="114"/>
      <c r="E2" s="114"/>
      <c r="F2" s="114"/>
      <c r="G2" s="114"/>
    </row>
    <row r="3" spans="1:8">
      <c r="A3" s="114"/>
      <c r="B3" s="114"/>
      <c r="C3" s="114"/>
      <c r="D3" s="114"/>
      <c r="E3" s="114"/>
      <c r="F3" s="114"/>
      <c r="G3" s="114"/>
    </row>
    <row r="4" spans="1:8">
      <c r="A4" s="119" t="s">
        <v>103</v>
      </c>
      <c r="B4" s="119"/>
      <c r="C4" s="119"/>
      <c r="D4" s="119"/>
      <c r="E4" s="119"/>
      <c r="F4" s="119"/>
      <c r="G4" s="119"/>
    </row>
    <row r="5" spans="1:8">
      <c r="A5" s="119"/>
      <c r="B5" s="119"/>
      <c r="C5" s="119"/>
      <c r="D5" s="119"/>
      <c r="E5" s="119"/>
      <c r="F5" s="119"/>
      <c r="G5" s="119"/>
    </row>
    <row r="6" spans="1:8">
      <c r="A6" s="119"/>
      <c r="B6" s="119"/>
      <c r="C6" s="119"/>
      <c r="D6" s="119"/>
      <c r="E6" s="119"/>
      <c r="F6" s="119"/>
      <c r="G6" s="119"/>
    </row>
    <row r="7" spans="1:8">
      <c r="A7" s="119"/>
      <c r="B7" s="119"/>
      <c r="C7" s="119"/>
      <c r="D7" s="119"/>
      <c r="E7" s="119"/>
      <c r="F7" s="119"/>
      <c r="G7" s="119"/>
    </row>
    <row r="8" spans="1:8">
      <c r="A8" s="119"/>
      <c r="B8" s="119"/>
      <c r="C8" s="119"/>
      <c r="D8" s="119"/>
      <c r="E8" s="119"/>
      <c r="F8" s="119"/>
      <c r="G8" s="119"/>
    </row>
    <row r="9" spans="1:8">
      <c r="A9" s="119"/>
      <c r="B9" s="119"/>
      <c r="C9" s="119"/>
      <c r="D9" s="119"/>
      <c r="E9" s="119"/>
      <c r="F9" s="119"/>
      <c r="G9" s="119"/>
    </row>
    <row r="10" spans="1:8">
      <c r="A10" s="119"/>
      <c r="B10" s="119"/>
      <c r="C10" s="119"/>
      <c r="D10" s="119"/>
      <c r="E10" s="119"/>
      <c r="F10" s="119"/>
      <c r="G10" s="119"/>
    </row>
    <row r="11" spans="1:8">
      <c r="A11" s="120"/>
      <c r="B11" s="120"/>
      <c r="C11" s="120"/>
      <c r="D11" s="120"/>
      <c r="E11" s="120"/>
      <c r="F11" s="120"/>
      <c r="G11" s="120"/>
    </row>
    <row r="12" spans="1:8">
      <c r="A12" s="119" t="s">
        <v>104</v>
      </c>
      <c r="B12" s="119"/>
      <c r="C12" s="119"/>
      <c r="D12" s="119"/>
      <c r="E12" s="119"/>
      <c r="F12" s="119"/>
      <c r="G12" s="119"/>
    </row>
    <row r="13" spans="1:8">
      <c r="A13" s="119"/>
      <c r="B13" s="119"/>
      <c r="C13" s="119"/>
      <c r="D13" s="119"/>
      <c r="E13" s="119"/>
      <c r="F13" s="119"/>
      <c r="G13" s="119"/>
    </row>
    <row r="14" spans="1:8">
      <c r="A14" s="119"/>
      <c r="B14" s="119"/>
      <c r="C14" s="119"/>
      <c r="D14" s="119"/>
      <c r="E14" s="119"/>
      <c r="F14" s="119"/>
      <c r="G14" s="119"/>
    </row>
    <row r="15" spans="1:8">
      <c r="A15" s="120"/>
      <c r="B15" s="120"/>
      <c r="C15" s="120"/>
      <c r="D15" s="120"/>
      <c r="E15" s="120"/>
      <c r="F15" s="120"/>
      <c r="G15" s="120"/>
    </row>
    <row r="16" spans="1:8">
      <c r="A16" s="119" t="s">
        <v>105</v>
      </c>
      <c r="B16" s="119"/>
      <c r="C16" s="119"/>
      <c r="D16" s="119"/>
      <c r="E16" s="119"/>
      <c r="F16" s="119"/>
      <c r="G16" s="119"/>
    </row>
    <row r="17" spans="1:7">
      <c r="A17" s="119"/>
      <c r="B17" s="119"/>
      <c r="C17" s="119"/>
      <c r="D17" s="119"/>
      <c r="E17" s="119"/>
      <c r="F17" s="119"/>
      <c r="G17" s="119"/>
    </row>
    <row r="18" spans="1:7">
      <c r="A18" s="119"/>
      <c r="B18" s="119"/>
      <c r="C18" s="119"/>
      <c r="D18" s="119"/>
      <c r="E18" s="119"/>
      <c r="F18" s="119"/>
      <c r="G18" s="119"/>
    </row>
    <row r="19" spans="1:7">
      <c r="A19" s="119"/>
      <c r="B19" s="119"/>
      <c r="C19" s="119"/>
      <c r="D19" s="119"/>
      <c r="E19" s="119"/>
      <c r="F19" s="119"/>
      <c r="G19" s="119"/>
    </row>
    <row r="20" spans="1:7">
      <c r="A20" s="119"/>
      <c r="B20" s="119"/>
      <c r="C20" s="119"/>
      <c r="D20" s="119"/>
      <c r="E20" s="119"/>
      <c r="F20" s="119"/>
      <c r="G20" s="119"/>
    </row>
    <row r="21" spans="1:7">
      <c r="A21" s="119"/>
      <c r="B21" s="119"/>
      <c r="C21" s="119"/>
      <c r="D21" s="119"/>
      <c r="E21" s="119"/>
      <c r="F21" s="119"/>
      <c r="G21" s="119"/>
    </row>
    <row r="22" spans="1:7">
      <c r="A22" s="121"/>
      <c r="B22" s="122"/>
      <c r="C22" s="122"/>
      <c r="D22" s="122"/>
      <c r="E22" s="122"/>
      <c r="F22" s="122"/>
      <c r="G22" s="121"/>
    </row>
    <row r="23" spans="1:7">
      <c r="A23" s="114"/>
      <c r="B23" s="114"/>
      <c r="C23" s="115" t="s">
        <v>106</v>
      </c>
      <c r="D23" s="115"/>
      <c r="E23" s="115"/>
      <c r="F23" s="116"/>
      <c r="G23" s="116"/>
    </row>
    <row r="24" spans="1:7">
      <c r="A24" s="114"/>
      <c r="B24" s="114"/>
      <c r="C24" s="114"/>
      <c r="D24" s="114"/>
      <c r="E24" s="114"/>
      <c r="F24" s="114"/>
      <c r="G24" s="114"/>
    </row>
    <row r="25" spans="1:7">
      <c r="A25" s="114"/>
      <c r="B25" s="114"/>
      <c r="C25" s="114"/>
      <c r="D25" s="114"/>
      <c r="E25" s="114"/>
      <c r="F25" s="114"/>
      <c r="G25" s="114"/>
    </row>
    <row r="26" spans="1:7">
      <c r="A26" s="123" t="s">
        <v>107</v>
      </c>
      <c r="B26" s="124"/>
      <c r="C26" s="124"/>
      <c r="D26" s="124"/>
      <c r="E26" s="124"/>
      <c r="F26" s="124"/>
      <c r="G26" s="124"/>
    </row>
    <row r="27" spans="1:7">
      <c r="A27" s="123" t="s">
        <v>108</v>
      </c>
      <c r="B27" s="124"/>
      <c r="C27" s="124"/>
      <c r="D27" s="124"/>
      <c r="E27" s="124"/>
      <c r="F27" s="124"/>
      <c r="G27" s="124"/>
    </row>
    <row r="28" spans="1:7">
      <c r="A28" s="125" t="s">
        <v>109</v>
      </c>
      <c r="B28" s="125"/>
      <c r="C28" s="125"/>
      <c r="D28" s="125"/>
      <c r="E28" s="125"/>
      <c r="F28" s="125"/>
      <c r="G28" s="125"/>
    </row>
    <row r="29" spans="1:7">
      <c r="A29" s="125"/>
      <c r="B29" s="125"/>
      <c r="C29" s="125"/>
      <c r="D29" s="125"/>
      <c r="E29" s="125"/>
      <c r="F29" s="125"/>
      <c r="G29" s="125"/>
    </row>
  </sheetData>
  <sheetProtection algorithmName="SHA-512" hashValue="+dKIdZJEsJMKliDFoQWfP/v3EK4ha10DwJiKSxBsZLC0OuQ1mPgomPm7tnFNhhxSkA9swrplovpreOdnVx4pBA==" saltValue="Q7Uza6p96ZlUN/V6L3VzMA==" spinCount="100000" sheet="1" objects="1" scenarios="1"/>
  <mergeCells count="11">
    <mergeCell ref="C23:E23"/>
    <mergeCell ref="F23:G23"/>
    <mergeCell ref="A26:G26"/>
    <mergeCell ref="A27:G27"/>
    <mergeCell ref="A28:G29"/>
    <mergeCell ref="C1:E1"/>
    <mergeCell ref="F1:G1"/>
    <mergeCell ref="A4:G10"/>
    <mergeCell ref="A12:G14"/>
    <mergeCell ref="A16:G21"/>
    <mergeCell ref="B22:F22"/>
  </mergeCells>
  <hyperlinks>
    <hyperlink ref="A26" r:id="rId1" xr:uid="{8ADC5135-72BA-4720-92FC-3A92E35B8B20}"/>
    <hyperlink ref="A27" r:id="rId2" xr:uid="{ABC14ED1-4B79-4670-B2B3-D3310B93970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DATA"/>
  <dimension ref="A1:O603"/>
  <sheetViews>
    <sheetView topLeftCell="A151" workbookViewId="0">
      <selection activeCell="H166" sqref="H166"/>
    </sheetView>
  </sheetViews>
  <sheetFormatPr defaultColWidth="11.5703125" defaultRowHeight="12.75"/>
  <cols>
    <col min="1" max="1" width="10.28515625" style="2" customWidth="1"/>
    <col min="2" max="4" width="10.28515625" style="1" customWidth="1"/>
    <col min="6" max="6" width="10.28515625" style="1" customWidth="1"/>
    <col min="9" max="9" width="10.28515625" style="2" customWidth="1"/>
    <col min="10" max="12" width="10.28515625" style="1" customWidth="1"/>
    <col min="14" max="14" width="10.28515625" style="1" customWidth="1"/>
  </cols>
  <sheetData>
    <row r="1" spans="1:15">
      <c r="A1" s="8">
        <f>'Fixed Rate'!C5*12</f>
        <v>144</v>
      </c>
      <c r="B1" s="1" t="s">
        <v>19</v>
      </c>
      <c r="C1" s="4">
        <f>'Fixed Rate'!C7</f>
        <v>462.44520678492484</v>
      </c>
      <c r="I1" s="8">
        <f>'Adjustable Rate'!C5*12</f>
        <v>120</v>
      </c>
      <c r="J1" s="1" t="s">
        <v>19</v>
      </c>
      <c r="K1" s="4">
        <f>'Adjustable Rate'!C7</f>
        <v>530.32757619537472</v>
      </c>
    </row>
    <row r="2" spans="1:15">
      <c r="A2" s="2">
        <f>lookup!A1</f>
        <v>144</v>
      </c>
      <c r="B2" s="1" t="s">
        <v>12</v>
      </c>
      <c r="C2" s="6">
        <f>'Fixed Rate'!C3</f>
        <v>5</v>
      </c>
      <c r="D2" s="3"/>
      <c r="I2" s="2">
        <f>lookup!I1</f>
        <v>120</v>
      </c>
      <c r="J2" s="1" t="s">
        <v>12</v>
      </c>
      <c r="K2" s="6">
        <f>'Adjustable Rate'!C3</f>
        <v>5</v>
      </c>
      <c r="L2" s="3"/>
    </row>
    <row r="3" spans="1:15">
      <c r="B3" s="4">
        <f>C2</f>
        <v>5</v>
      </c>
      <c r="C3" s="3" t="s">
        <v>9</v>
      </c>
      <c r="D3" s="3" t="s">
        <v>10</v>
      </c>
      <c r="E3" s="3" t="s">
        <v>20</v>
      </c>
      <c r="F3" s="3" t="s">
        <v>11</v>
      </c>
      <c r="G3" s="1">
        <f>'Fixed Rate'!C4</f>
        <v>50000</v>
      </c>
      <c r="J3" s="4">
        <f>K2</f>
        <v>5</v>
      </c>
      <c r="K3" s="3" t="s">
        <v>9</v>
      </c>
      <c r="L3" s="3" t="s">
        <v>10</v>
      </c>
      <c r="M3" s="3" t="s">
        <v>20</v>
      </c>
      <c r="N3" s="3" t="s">
        <v>11</v>
      </c>
      <c r="O3" s="1">
        <f>'Adjustable Rate'!C4</f>
        <v>50000</v>
      </c>
    </row>
    <row r="4" spans="1:15">
      <c r="A4" s="10">
        <f>IF(A3&gt;=nper,"",A3+1)</f>
        <v>1</v>
      </c>
      <c r="B4" s="6">
        <f>'Fixed Rate'!C35</f>
        <v>5</v>
      </c>
      <c r="C4" s="1">
        <f t="shared" ref="C4:C67" si="0">ROUND(B4/1200*G3,2)</f>
        <v>208.33</v>
      </c>
      <c r="D4" s="5">
        <f>IF('Fixed Rate'!E35="",E4-C4,IF(ISBLANK('Fixed Rate'!E35),0,'Fixed Rate'!E35-C4))</f>
        <v>254.11999999999998</v>
      </c>
      <c r="E4" s="1">
        <f t="shared" ref="E4:E67" si="1">MIN(ROUND(IF(B4=$C$2,$C$1,IF(B4=B3,E3,-PMT(B4/1200,nper-A4+1,G3))),2),G3+ROUND(B4/1200*G3,2))</f>
        <v>462.45</v>
      </c>
      <c r="F4" s="1">
        <f>C4+D4</f>
        <v>462.45</v>
      </c>
      <c r="G4" s="1">
        <f t="shared" ref="G4:G67" si="2">IF(ROUND(G3-D4,2)&lt;0,0,ROUND(G3-D4,2))</f>
        <v>49745.88</v>
      </c>
      <c r="I4" s="10">
        <f t="shared" ref="I4:I67" si="3">IF(I3&gt;=nper2,"",I3+1)</f>
        <v>1</v>
      </c>
      <c r="J4" s="6">
        <f>'Adjustable Rate'!C35</f>
        <v>5</v>
      </c>
      <c r="K4" s="1">
        <f t="shared" ref="K4:K67" si="4">ROUND(J4/1200*O3,2)</f>
        <v>208.33</v>
      </c>
      <c r="L4" s="5">
        <f>IF('Adjustable Rate'!E35="",M4-K4,IF(ISBLANK('Adjustable Rate'!E35),0,'Adjustable Rate'!E35-K4))</f>
        <v>322</v>
      </c>
      <c r="M4" s="1">
        <f t="shared" ref="M4:M67" si="5">MIN(ROUND(IF(J4=$K$2,$K$1,IF(J4=J3,M3,-PMT(J4/1200,nper2-I4+1,O3))),2),O3+ROUND(J4/1200*O3,2))</f>
        <v>530.33000000000004</v>
      </c>
      <c r="N4" s="1">
        <f>K4+L4</f>
        <v>530.33000000000004</v>
      </c>
      <c r="O4" s="1">
        <f t="shared" ref="O4:O67" si="6">IF(ROUND(O3-L4,2)&lt;0,0,ROUND(O3-L4,2))</f>
        <v>49678</v>
      </c>
    </row>
    <row r="5" spans="1:15">
      <c r="A5" s="10">
        <f t="shared" ref="A5:A67" si="7">IF(A4&gt;=nper,"",A4+1)</f>
        <v>2</v>
      </c>
      <c r="B5" s="6">
        <f>'Fixed Rate'!C36</f>
        <v>5</v>
      </c>
      <c r="C5" s="1">
        <f t="shared" si="0"/>
        <v>207.27</v>
      </c>
      <c r="D5" s="5">
        <f>IF('Fixed Rate'!E36="",E5-C5,IF(ISBLANK('Fixed Rate'!E36),0,'Fixed Rate'!E36-C5))</f>
        <v>255.17999999999998</v>
      </c>
      <c r="E5" s="1">
        <f t="shared" si="1"/>
        <v>462.45</v>
      </c>
      <c r="F5" s="1">
        <f t="shared" ref="F5:F68" si="8">IF(G5&lt;=0,G4+C5,C5+D5)</f>
        <v>462.45</v>
      </c>
      <c r="G5" s="1">
        <f t="shared" si="2"/>
        <v>49490.7</v>
      </c>
      <c r="I5" s="10">
        <f t="shared" si="3"/>
        <v>2</v>
      </c>
      <c r="J5" s="6">
        <f>'Adjustable Rate'!C36</f>
        <v>5</v>
      </c>
      <c r="K5" s="1">
        <f t="shared" si="4"/>
        <v>206.99</v>
      </c>
      <c r="L5" s="5">
        <f>IF('Adjustable Rate'!E36="",M5-K5,IF(ISBLANK('Adjustable Rate'!E36),0,'Adjustable Rate'!E36-K5))</f>
        <v>323.34000000000003</v>
      </c>
      <c r="M5" s="1">
        <f t="shared" si="5"/>
        <v>530.33000000000004</v>
      </c>
      <c r="N5" s="1">
        <f t="shared" ref="N5:N68" si="9">IF(O5&lt;=0,O4+K5,K5+L5)</f>
        <v>530.33000000000004</v>
      </c>
      <c r="O5" s="1">
        <f t="shared" si="6"/>
        <v>49354.66</v>
      </c>
    </row>
    <row r="6" spans="1:15">
      <c r="A6" s="10">
        <f t="shared" si="7"/>
        <v>3</v>
      </c>
      <c r="B6" s="6">
        <f>'Fixed Rate'!C37</f>
        <v>5</v>
      </c>
      <c r="C6" s="1">
        <f t="shared" si="0"/>
        <v>206.21</v>
      </c>
      <c r="D6" s="5">
        <f>IF('Fixed Rate'!E37="",E6-C6,IF(ISBLANK('Fixed Rate'!E37),0,'Fixed Rate'!E37-C6))</f>
        <v>256.24</v>
      </c>
      <c r="E6" s="1">
        <f t="shared" si="1"/>
        <v>462.45</v>
      </c>
      <c r="F6" s="1">
        <f t="shared" si="8"/>
        <v>462.45000000000005</v>
      </c>
      <c r="G6" s="1">
        <f t="shared" si="2"/>
        <v>49234.46</v>
      </c>
      <c r="I6" s="10">
        <f t="shared" si="3"/>
        <v>3</v>
      </c>
      <c r="J6" s="6">
        <f>'Adjustable Rate'!C37</f>
        <v>5</v>
      </c>
      <c r="K6" s="1">
        <f t="shared" si="4"/>
        <v>205.64</v>
      </c>
      <c r="L6" s="5">
        <f>IF('Adjustable Rate'!E37="",M6-K6,IF(ISBLANK('Adjustable Rate'!E37),0,'Adjustable Rate'!E37-K6))</f>
        <v>324.69000000000005</v>
      </c>
      <c r="M6" s="1">
        <f t="shared" si="5"/>
        <v>530.33000000000004</v>
      </c>
      <c r="N6" s="1">
        <f t="shared" si="9"/>
        <v>530.33000000000004</v>
      </c>
      <c r="O6" s="1">
        <f t="shared" si="6"/>
        <v>49029.97</v>
      </c>
    </row>
    <row r="7" spans="1:15">
      <c r="A7" s="10">
        <f t="shared" si="7"/>
        <v>4</v>
      </c>
      <c r="B7" s="6">
        <f>'Fixed Rate'!C38</f>
        <v>5</v>
      </c>
      <c r="C7" s="1">
        <f t="shared" si="0"/>
        <v>205.14</v>
      </c>
      <c r="D7" s="5">
        <f>IF('Fixed Rate'!E38="",E7-C7,IF(ISBLANK('Fixed Rate'!E38),0,'Fixed Rate'!E38-C7))</f>
        <v>257.31</v>
      </c>
      <c r="E7" s="1">
        <f t="shared" si="1"/>
        <v>462.45</v>
      </c>
      <c r="F7" s="1">
        <f t="shared" si="8"/>
        <v>462.45</v>
      </c>
      <c r="G7" s="1">
        <f t="shared" si="2"/>
        <v>48977.15</v>
      </c>
      <c r="I7" s="10">
        <f t="shared" si="3"/>
        <v>4</v>
      </c>
      <c r="J7" s="6">
        <f>'Adjustable Rate'!C38</f>
        <v>5</v>
      </c>
      <c r="K7" s="1">
        <f t="shared" si="4"/>
        <v>204.29</v>
      </c>
      <c r="L7" s="5">
        <f>IF('Adjustable Rate'!E38="",M7-K7,IF(ISBLANK('Adjustable Rate'!E38),0,'Adjustable Rate'!E38-K7))</f>
        <v>326.04000000000008</v>
      </c>
      <c r="M7" s="1">
        <f t="shared" si="5"/>
        <v>530.33000000000004</v>
      </c>
      <c r="N7" s="1">
        <f t="shared" si="9"/>
        <v>530.33000000000004</v>
      </c>
      <c r="O7" s="1">
        <f t="shared" si="6"/>
        <v>48703.93</v>
      </c>
    </row>
    <row r="8" spans="1:15">
      <c r="A8" s="10">
        <f t="shared" si="7"/>
        <v>5</v>
      </c>
      <c r="B8" s="6">
        <f>'Fixed Rate'!C39</f>
        <v>5</v>
      </c>
      <c r="C8" s="1">
        <f t="shared" si="0"/>
        <v>204.07</v>
      </c>
      <c r="D8" s="5">
        <f>IF('Fixed Rate'!E39="",E8-C8,IF(ISBLANK('Fixed Rate'!E39),0,'Fixed Rate'!E39-C8))</f>
        <v>258.38</v>
      </c>
      <c r="E8" s="1">
        <f t="shared" si="1"/>
        <v>462.45</v>
      </c>
      <c r="F8" s="1">
        <f t="shared" si="8"/>
        <v>462.45</v>
      </c>
      <c r="G8" s="1">
        <f t="shared" si="2"/>
        <v>48718.77</v>
      </c>
      <c r="I8" s="10">
        <f t="shared" si="3"/>
        <v>5</v>
      </c>
      <c r="J8" s="6">
        <f>'Adjustable Rate'!C39</f>
        <v>5</v>
      </c>
      <c r="K8" s="1">
        <f t="shared" si="4"/>
        <v>202.93</v>
      </c>
      <c r="L8" s="5">
        <f>IF('Adjustable Rate'!E39="",M8-K8,IF(ISBLANK('Adjustable Rate'!E39),0,'Adjustable Rate'!E39-K8))</f>
        <v>327.40000000000003</v>
      </c>
      <c r="M8" s="1">
        <f t="shared" si="5"/>
        <v>530.33000000000004</v>
      </c>
      <c r="N8" s="1">
        <f t="shared" si="9"/>
        <v>530.33000000000004</v>
      </c>
      <c r="O8" s="1">
        <f t="shared" si="6"/>
        <v>48376.53</v>
      </c>
    </row>
    <row r="9" spans="1:15">
      <c r="A9" s="10">
        <f t="shared" si="7"/>
        <v>6</v>
      </c>
      <c r="B9" s="6">
        <f>'Fixed Rate'!C40</f>
        <v>5</v>
      </c>
      <c r="C9" s="1">
        <f t="shared" si="0"/>
        <v>202.99</v>
      </c>
      <c r="D9" s="5">
        <f>IF('Fixed Rate'!E40="",E9-C9,IF(ISBLANK('Fixed Rate'!E40),0,'Fixed Rate'!E40-C9))</f>
        <v>259.45999999999998</v>
      </c>
      <c r="E9" s="1">
        <f t="shared" si="1"/>
        <v>462.45</v>
      </c>
      <c r="F9" s="1">
        <f t="shared" si="8"/>
        <v>462.45</v>
      </c>
      <c r="G9" s="1">
        <f t="shared" si="2"/>
        <v>48459.31</v>
      </c>
      <c r="I9" s="10">
        <f t="shared" si="3"/>
        <v>6</v>
      </c>
      <c r="J9" s="6">
        <f>'Adjustable Rate'!C40</f>
        <v>5</v>
      </c>
      <c r="K9" s="1">
        <f t="shared" si="4"/>
        <v>201.57</v>
      </c>
      <c r="L9" s="5">
        <f>IF('Adjustable Rate'!E40="",M9-K9,IF(ISBLANK('Adjustable Rate'!E40),0,'Adjustable Rate'!E40-K9))</f>
        <v>328.76000000000005</v>
      </c>
      <c r="M9" s="1">
        <f t="shared" si="5"/>
        <v>530.33000000000004</v>
      </c>
      <c r="N9" s="1">
        <f t="shared" si="9"/>
        <v>530.33000000000004</v>
      </c>
      <c r="O9" s="1">
        <f t="shared" si="6"/>
        <v>48047.77</v>
      </c>
    </row>
    <row r="10" spans="1:15">
      <c r="A10" s="10">
        <f t="shared" si="7"/>
        <v>7</v>
      </c>
      <c r="B10" s="6">
        <f>'Fixed Rate'!C41</f>
        <v>5</v>
      </c>
      <c r="C10" s="1">
        <f t="shared" si="0"/>
        <v>201.91</v>
      </c>
      <c r="D10" s="5">
        <f>IF('Fixed Rate'!E41="",E10-C10,IF(ISBLANK('Fixed Rate'!E41),0,'Fixed Rate'!E41-C10))</f>
        <v>260.53999999999996</v>
      </c>
      <c r="E10" s="1">
        <f t="shared" si="1"/>
        <v>462.45</v>
      </c>
      <c r="F10" s="1">
        <f t="shared" si="8"/>
        <v>462.44999999999993</v>
      </c>
      <c r="G10" s="1">
        <f t="shared" si="2"/>
        <v>48198.77</v>
      </c>
      <c r="I10" s="10">
        <f t="shared" si="3"/>
        <v>7</v>
      </c>
      <c r="J10" s="6">
        <f>'Adjustable Rate'!C41</f>
        <v>5</v>
      </c>
      <c r="K10" s="1">
        <f t="shared" si="4"/>
        <v>200.2</v>
      </c>
      <c r="L10" s="5">
        <f>IF('Adjustable Rate'!E41="",M10-K10,IF(ISBLANK('Adjustable Rate'!E41),0,'Adjustable Rate'!E41-K10))</f>
        <v>330.13000000000005</v>
      </c>
      <c r="M10" s="1">
        <f t="shared" si="5"/>
        <v>530.33000000000004</v>
      </c>
      <c r="N10" s="1">
        <f t="shared" si="9"/>
        <v>530.33000000000004</v>
      </c>
      <c r="O10" s="1">
        <f t="shared" si="6"/>
        <v>47717.64</v>
      </c>
    </row>
    <row r="11" spans="1:15">
      <c r="A11" s="10">
        <f t="shared" si="7"/>
        <v>8</v>
      </c>
      <c r="B11" s="6">
        <f>'Fixed Rate'!C42</f>
        <v>5</v>
      </c>
      <c r="C11" s="1">
        <f t="shared" si="0"/>
        <v>200.83</v>
      </c>
      <c r="D11" s="5">
        <f>IF('Fixed Rate'!E42="",E11-C11,IF(ISBLANK('Fixed Rate'!E42),0,'Fixed Rate'!E42-C11))</f>
        <v>261.62</v>
      </c>
      <c r="E11" s="1">
        <f t="shared" si="1"/>
        <v>462.45</v>
      </c>
      <c r="F11" s="1">
        <f t="shared" si="8"/>
        <v>462.45000000000005</v>
      </c>
      <c r="G11" s="1">
        <f t="shared" si="2"/>
        <v>47937.15</v>
      </c>
      <c r="I11" s="10">
        <f t="shared" si="3"/>
        <v>8</v>
      </c>
      <c r="J11" s="6">
        <f>'Adjustable Rate'!C42</f>
        <v>5</v>
      </c>
      <c r="K11" s="1">
        <f t="shared" si="4"/>
        <v>198.82</v>
      </c>
      <c r="L11" s="5">
        <f>IF('Adjustable Rate'!E42="",M11-K11,IF(ISBLANK('Adjustable Rate'!E42),0,'Adjustable Rate'!E42-K11))</f>
        <v>331.51000000000005</v>
      </c>
      <c r="M11" s="1">
        <f t="shared" si="5"/>
        <v>530.33000000000004</v>
      </c>
      <c r="N11" s="1">
        <f t="shared" si="9"/>
        <v>530.33000000000004</v>
      </c>
      <c r="O11" s="1">
        <f t="shared" si="6"/>
        <v>47386.13</v>
      </c>
    </row>
    <row r="12" spans="1:15">
      <c r="A12" s="10">
        <f t="shared" si="7"/>
        <v>9</v>
      </c>
      <c r="B12" s="6">
        <f>'Fixed Rate'!C43</f>
        <v>5</v>
      </c>
      <c r="C12" s="1">
        <f t="shared" si="0"/>
        <v>199.74</v>
      </c>
      <c r="D12" s="5">
        <f>IF('Fixed Rate'!E43="",E12-C12,IF(ISBLANK('Fixed Rate'!E43),0,'Fixed Rate'!E43-C12))</f>
        <v>262.70999999999998</v>
      </c>
      <c r="E12" s="1">
        <f t="shared" si="1"/>
        <v>462.45</v>
      </c>
      <c r="F12" s="1">
        <f t="shared" si="8"/>
        <v>462.45</v>
      </c>
      <c r="G12" s="1">
        <f t="shared" si="2"/>
        <v>47674.44</v>
      </c>
      <c r="I12" s="10">
        <f t="shared" si="3"/>
        <v>9</v>
      </c>
      <c r="J12" s="6">
        <f>'Adjustable Rate'!C43</f>
        <v>5</v>
      </c>
      <c r="K12" s="1">
        <f t="shared" si="4"/>
        <v>197.44</v>
      </c>
      <c r="L12" s="5">
        <f>IF('Adjustable Rate'!E43="",M12-K12,IF(ISBLANK('Adjustable Rate'!E43),0,'Adjustable Rate'!E43-K12))</f>
        <v>332.89000000000004</v>
      </c>
      <c r="M12" s="1">
        <f t="shared" si="5"/>
        <v>530.33000000000004</v>
      </c>
      <c r="N12" s="1">
        <f t="shared" si="9"/>
        <v>530.33000000000004</v>
      </c>
      <c r="O12" s="1">
        <f t="shared" si="6"/>
        <v>47053.24</v>
      </c>
    </row>
    <row r="13" spans="1:15">
      <c r="A13" s="10">
        <f t="shared" si="7"/>
        <v>10</v>
      </c>
      <c r="B13" s="6">
        <f>'Fixed Rate'!C44</f>
        <v>5</v>
      </c>
      <c r="C13" s="1">
        <f t="shared" si="0"/>
        <v>198.64</v>
      </c>
      <c r="D13" s="5">
        <f>IF('Fixed Rate'!E44="",E13-C13,IF(ISBLANK('Fixed Rate'!E44),0,'Fixed Rate'!E44-C13))</f>
        <v>263.81</v>
      </c>
      <c r="E13" s="1">
        <f t="shared" si="1"/>
        <v>462.45</v>
      </c>
      <c r="F13" s="1">
        <f t="shared" si="8"/>
        <v>462.45</v>
      </c>
      <c r="G13" s="1">
        <f t="shared" si="2"/>
        <v>47410.63</v>
      </c>
      <c r="I13" s="10">
        <f t="shared" si="3"/>
        <v>10</v>
      </c>
      <c r="J13" s="6">
        <f>'Adjustable Rate'!C44</f>
        <v>5</v>
      </c>
      <c r="K13" s="1">
        <f t="shared" si="4"/>
        <v>196.06</v>
      </c>
      <c r="L13" s="5">
        <f>IF('Adjustable Rate'!E44="",M13-K13,IF(ISBLANK('Adjustable Rate'!E44),0,'Adjustable Rate'!E44-K13))</f>
        <v>334.27000000000004</v>
      </c>
      <c r="M13" s="1">
        <f t="shared" si="5"/>
        <v>530.33000000000004</v>
      </c>
      <c r="N13" s="1">
        <f t="shared" si="9"/>
        <v>530.33000000000004</v>
      </c>
      <c r="O13" s="1">
        <f t="shared" si="6"/>
        <v>46718.97</v>
      </c>
    </row>
    <row r="14" spans="1:15">
      <c r="A14" s="10">
        <f t="shared" si="7"/>
        <v>11</v>
      </c>
      <c r="B14" s="6">
        <f>'Fixed Rate'!C45</f>
        <v>5</v>
      </c>
      <c r="C14" s="1">
        <f t="shared" si="0"/>
        <v>197.54</v>
      </c>
      <c r="D14" s="5">
        <f>IF('Fixed Rate'!E45="",E14-C14,IF(ISBLANK('Fixed Rate'!E45),0,'Fixed Rate'!E45-C14))</f>
        <v>264.90999999999997</v>
      </c>
      <c r="E14" s="1">
        <f t="shared" si="1"/>
        <v>462.45</v>
      </c>
      <c r="F14" s="1">
        <f t="shared" si="8"/>
        <v>462.44999999999993</v>
      </c>
      <c r="G14" s="1">
        <f t="shared" si="2"/>
        <v>47145.72</v>
      </c>
      <c r="I14" s="10">
        <f t="shared" si="3"/>
        <v>11</v>
      </c>
      <c r="J14" s="6">
        <f>'Adjustable Rate'!C45</f>
        <v>5</v>
      </c>
      <c r="K14" s="1">
        <f t="shared" si="4"/>
        <v>194.66</v>
      </c>
      <c r="L14" s="5">
        <f>IF('Adjustable Rate'!E45="",M14-K14,IF(ISBLANK('Adjustable Rate'!E45),0,'Adjustable Rate'!E45-K14))</f>
        <v>335.67000000000007</v>
      </c>
      <c r="M14" s="1">
        <f t="shared" si="5"/>
        <v>530.33000000000004</v>
      </c>
      <c r="N14" s="1">
        <f t="shared" si="9"/>
        <v>530.33000000000004</v>
      </c>
      <c r="O14" s="1">
        <f t="shared" si="6"/>
        <v>46383.3</v>
      </c>
    </row>
    <row r="15" spans="1:15">
      <c r="A15" s="10">
        <f t="shared" si="7"/>
        <v>12</v>
      </c>
      <c r="B15" s="6">
        <f>'Fixed Rate'!C46</f>
        <v>5</v>
      </c>
      <c r="C15" s="1">
        <f t="shared" si="0"/>
        <v>196.44</v>
      </c>
      <c r="D15" s="5">
        <f>IF('Fixed Rate'!E46="",E15-C15,IF(ISBLANK('Fixed Rate'!E46),0,'Fixed Rate'!E46-C15))</f>
        <v>266.01</v>
      </c>
      <c r="E15" s="1">
        <f t="shared" si="1"/>
        <v>462.45</v>
      </c>
      <c r="F15" s="1">
        <f t="shared" si="8"/>
        <v>462.45</v>
      </c>
      <c r="G15" s="1">
        <f t="shared" si="2"/>
        <v>46879.71</v>
      </c>
      <c r="I15" s="10">
        <f t="shared" si="3"/>
        <v>12</v>
      </c>
      <c r="J15" s="6">
        <f>'Adjustable Rate'!C46</f>
        <v>5</v>
      </c>
      <c r="K15" s="1">
        <f t="shared" si="4"/>
        <v>193.26</v>
      </c>
      <c r="L15" s="5">
        <f>IF('Adjustable Rate'!E46="",M15-K15,IF(ISBLANK('Adjustable Rate'!E46),0,'Adjustable Rate'!E46-K15))</f>
        <v>337.07000000000005</v>
      </c>
      <c r="M15" s="1">
        <f t="shared" si="5"/>
        <v>530.33000000000004</v>
      </c>
      <c r="N15" s="1">
        <f t="shared" si="9"/>
        <v>530.33000000000004</v>
      </c>
      <c r="O15" s="1">
        <f t="shared" si="6"/>
        <v>46046.23</v>
      </c>
    </row>
    <row r="16" spans="1:15">
      <c r="A16" s="10">
        <f t="shared" si="7"/>
        <v>13</v>
      </c>
      <c r="B16" s="6">
        <f>'Fixed Rate'!C47</f>
        <v>5</v>
      </c>
      <c r="C16" s="1">
        <f t="shared" si="0"/>
        <v>195.33</v>
      </c>
      <c r="D16" s="5">
        <f>IF('Fixed Rate'!E47="",E16-C16,IF(ISBLANK('Fixed Rate'!E47),0,'Fixed Rate'!E47-C16))</f>
        <v>267.12</v>
      </c>
      <c r="E16" s="1">
        <f t="shared" si="1"/>
        <v>462.45</v>
      </c>
      <c r="F16" s="1">
        <f t="shared" si="8"/>
        <v>462.45000000000005</v>
      </c>
      <c r="G16" s="1">
        <f t="shared" si="2"/>
        <v>46612.59</v>
      </c>
      <c r="I16" s="10">
        <f t="shared" si="3"/>
        <v>13</v>
      </c>
      <c r="J16" s="6">
        <f>'Adjustable Rate'!C47</f>
        <v>5.25</v>
      </c>
      <c r="K16" s="1">
        <f t="shared" si="4"/>
        <v>201.45</v>
      </c>
      <c r="L16" s="5">
        <f>IF('Adjustable Rate'!E47="",M16-K16,IF(ISBLANK('Adjustable Rate'!E47),0,'Adjustable Rate'!E47-K16))</f>
        <v>334.45</v>
      </c>
      <c r="M16" s="1">
        <f t="shared" si="5"/>
        <v>535.9</v>
      </c>
      <c r="N16" s="1">
        <f t="shared" si="9"/>
        <v>535.9</v>
      </c>
      <c r="O16" s="1">
        <f t="shared" si="6"/>
        <v>45711.78</v>
      </c>
    </row>
    <row r="17" spans="1:15">
      <c r="A17" s="10">
        <f t="shared" si="7"/>
        <v>14</v>
      </c>
      <c r="B17" s="6">
        <f>'Fixed Rate'!C48</f>
        <v>5</v>
      </c>
      <c r="C17" s="1">
        <f t="shared" si="0"/>
        <v>194.22</v>
      </c>
      <c r="D17" s="5">
        <f>IF('Fixed Rate'!E48="",E17-C17,IF(ISBLANK('Fixed Rate'!E48),0,'Fixed Rate'!E48-C17))</f>
        <v>268.23</v>
      </c>
      <c r="E17" s="1">
        <f t="shared" si="1"/>
        <v>462.45</v>
      </c>
      <c r="F17" s="1">
        <f t="shared" si="8"/>
        <v>462.45000000000005</v>
      </c>
      <c r="G17" s="1">
        <f t="shared" si="2"/>
        <v>46344.36</v>
      </c>
      <c r="I17" s="10">
        <f t="shared" si="3"/>
        <v>14</v>
      </c>
      <c r="J17" s="6">
        <f>'Adjustable Rate'!C48</f>
        <v>5.25</v>
      </c>
      <c r="K17" s="1">
        <f t="shared" si="4"/>
        <v>199.99</v>
      </c>
      <c r="L17" s="5">
        <f>IF('Adjustable Rate'!E48="",M17-K17,IF(ISBLANK('Adjustable Rate'!E48),0,'Adjustable Rate'!E48-K17))</f>
        <v>335.90999999999997</v>
      </c>
      <c r="M17" s="1">
        <f t="shared" si="5"/>
        <v>535.9</v>
      </c>
      <c r="N17" s="1">
        <f t="shared" si="9"/>
        <v>535.9</v>
      </c>
      <c r="O17" s="1">
        <f t="shared" si="6"/>
        <v>45375.87</v>
      </c>
    </row>
    <row r="18" spans="1:15">
      <c r="A18" s="10">
        <f t="shared" si="7"/>
        <v>15</v>
      </c>
      <c r="B18" s="6">
        <f>'Fixed Rate'!C49</f>
        <v>5</v>
      </c>
      <c r="C18" s="1">
        <f t="shared" si="0"/>
        <v>193.1</v>
      </c>
      <c r="D18" s="5">
        <f>IF('Fixed Rate'!E49="",E18-C18,IF(ISBLANK('Fixed Rate'!E49),0,'Fixed Rate'!E49-C18))</f>
        <v>269.35000000000002</v>
      </c>
      <c r="E18" s="1">
        <f t="shared" si="1"/>
        <v>462.45</v>
      </c>
      <c r="F18" s="1">
        <f t="shared" si="8"/>
        <v>462.45000000000005</v>
      </c>
      <c r="G18" s="1">
        <f t="shared" si="2"/>
        <v>46075.01</v>
      </c>
      <c r="I18" s="10">
        <f t="shared" si="3"/>
        <v>15</v>
      </c>
      <c r="J18" s="6">
        <f>'Adjustable Rate'!C49</f>
        <v>5.25</v>
      </c>
      <c r="K18" s="1">
        <f t="shared" si="4"/>
        <v>198.52</v>
      </c>
      <c r="L18" s="5">
        <f>IF('Adjustable Rate'!E49="",M18-K18,IF(ISBLANK('Adjustable Rate'!E49),0,'Adjustable Rate'!E49-K18))</f>
        <v>337.38</v>
      </c>
      <c r="M18" s="1">
        <f t="shared" si="5"/>
        <v>535.9</v>
      </c>
      <c r="N18" s="1">
        <f t="shared" si="9"/>
        <v>535.9</v>
      </c>
      <c r="O18" s="1">
        <f t="shared" si="6"/>
        <v>45038.49</v>
      </c>
    </row>
    <row r="19" spans="1:15">
      <c r="A19" s="10">
        <f t="shared" si="7"/>
        <v>16</v>
      </c>
      <c r="B19" s="6">
        <f>'Fixed Rate'!C50</f>
        <v>5</v>
      </c>
      <c r="C19" s="1">
        <f t="shared" si="0"/>
        <v>191.98</v>
      </c>
      <c r="D19" s="5">
        <f>IF('Fixed Rate'!E50="",E19-C19,IF(ISBLANK('Fixed Rate'!E50),0,'Fixed Rate'!E50-C19))</f>
        <v>270.47000000000003</v>
      </c>
      <c r="E19" s="1">
        <f t="shared" si="1"/>
        <v>462.45</v>
      </c>
      <c r="F19" s="1">
        <f t="shared" si="8"/>
        <v>462.45000000000005</v>
      </c>
      <c r="G19" s="1">
        <f t="shared" si="2"/>
        <v>45804.54</v>
      </c>
      <c r="I19" s="10">
        <f t="shared" si="3"/>
        <v>16</v>
      </c>
      <c r="J19" s="6">
        <f>'Adjustable Rate'!C50</f>
        <v>5.25</v>
      </c>
      <c r="K19" s="1">
        <f t="shared" si="4"/>
        <v>197.04</v>
      </c>
      <c r="L19" s="5">
        <f>IF('Adjustable Rate'!E50="",M19-K19,IF(ISBLANK('Adjustable Rate'!E50),0,'Adjustable Rate'!E50-K19))</f>
        <v>338.86</v>
      </c>
      <c r="M19" s="1">
        <f t="shared" si="5"/>
        <v>535.9</v>
      </c>
      <c r="N19" s="1">
        <f t="shared" si="9"/>
        <v>535.9</v>
      </c>
      <c r="O19" s="1">
        <f t="shared" si="6"/>
        <v>44699.63</v>
      </c>
    </row>
    <row r="20" spans="1:15">
      <c r="A20" s="10">
        <f t="shared" si="7"/>
        <v>17</v>
      </c>
      <c r="B20" s="6">
        <f>'Fixed Rate'!C51</f>
        <v>5</v>
      </c>
      <c r="C20" s="1">
        <f t="shared" si="0"/>
        <v>190.85</v>
      </c>
      <c r="D20" s="5">
        <f>IF('Fixed Rate'!E51="",E20-C20,IF(ISBLANK('Fixed Rate'!E51),0,'Fixed Rate'!E51-C20))</f>
        <v>271.60000000000002</v>
      </c>
      <c r="E20" s="1">
        <f t="shared" si="1"/>
        <v>462.45</v>
      </c>
      <c r="F20" s="1">
        <f t="shared" si="8"/>
        <v>462.45000000000005</v>
      </c>
      <c r="G20" s="1">
        <f t="shared" si="2"/>
        <v>45532.94</v>
      </c>
      <c r="I20" s="10">
        <f t="shared" si="3"/>
        <v>17</v>
      </c>
      <c r="J20" s="6">
        <f>'Adjustable Rate'!C51</f>
        <v>5.25</v>
      </c>
      <c r="K20" s="1">
        <f t="shared" si="4"/>
        <v>195.56</v>
      </c>
      <c r="L20" s="5">
        <f>IF('Adjustable Rate'!E51="",M20-K20,IF(ISBLANK('Adjustable Rate'!E51),0,'Adjustable Rate'!E51-K20))</f>
        <v>340.34</v>
      </c>
      <c r="M20" s="1">
        <f t="shared" si="5"/>
        <v>535.9</v>
      </c>
      <c r="N20" s="1">
        <f t="shared" si="9"/>
        <v>535.9</v>
      </c>
      <c r="O20" s="1">
        <f t="shared" si="6"/>
        <v>44359.29</v>
      </c>
    </row>
    <row r="21" spans="1:15">
      <c r="A21" s="10">
        <f t="shared" si="7"/>
        <v>18</v>
      </c>
      <c r="B21" s="6">
        <f>'Fixed Rate'!C52</f>
        <v>5</v>
      </c>
      <c r="C21" s="1">
        <f t="shared" si="0"/>
        <v>189.72</v>
      </c>
      <c r="D21" s="5">
        <f>IF('Fixed Rate'!E52="",E21-C21,IF(ISBLANK('Fixed Rate'!E52),0,'Fixed Rate'!E52-C21))</f>
        <v>272.73</v>
      </c>
      <c r="E21" s="1">
        <f t="shared" si="1"/>
        <v>462.45</v>
      </c>
      <c r="F21" s="1">
        <f t="shared" si="8"/>
        <v>462.45000000000005</v>
      </c>
      <c r="G21" s="1">
        <f t="shared" si="2"/>
        <v>45260.21</v>
      </c>
      <c r="I21" s="10">
        <f t="shared" si="3"/>
        <v>18</v>
      </c>
      <c r="J21" s="6">
        <f>'Adjustable Rate'!C52</f>
        <v>5.25</v>
      </c>
      <c r="K21" s="1">
        <f t="shared" si="4"/>
        <v>194.07</v>
      </c>
      <c r="L21" s="5">
        <f>IF('Adjustable Rate'!E52="",M21-K21,IF(ISBLANK('Adjustable Rate'!E52),0,'Adjustable Rate'!E52-K21))</f>
        <v>341.83</v>
      </c>
      <c r="M21" s="1">
        <f t="shared" si="5"/>
        <v>535.9</v>
      </c>
      <c r="N21" s="1">
        <f t="shared" si="9"/>
        <v>535.9</v>
      </c>
      <c r="O21" s="1">
        <f t="shared" si="6"/>
        <v>44017.46</v>
      </c>
    </row>
    <row r="22" spans="1:15">
      <c r="A22" s="10">
        <f t="shared" si="7"/>
        <v>19</v>
      </c>
      <c r="B22" s="6">
        <f>'Fixed Rate'!C53</f>
        <v>5</v>
      </c>
      <c r="C22" s="1">
        <f t="shared" si="0"/>
        <v>188.58</v>
      </c>
      <c r="D22" s="5">
        <f>IF('Fixed Rate'!E53="",E22-C22,IF(ISBLANK('Fixed Rate'!E53),0,'Fixed Rate'!E53-C22))</f>
        <v>273.87</v>
      </c>
      <c r="E22" s="1">
        <f t="shared" si="1"/>
        <v>462.45</v>
      </c>
      <c r="F22" s="1">
        <f t="shared" si="8"/>
        <v>462.45000000000005</v>
      </c>
      <c r="G22" s="1">
        <f t="shared" si="2"/>
        <v>44986.34</v>
      </c>
      <c r="I22" s="10">
        <f t="shared" si="3"/>
        <v>19</v>
      </c>
      <c r="J22" s="6">
        <f>'Adjustable Rate'!C53</f>
        <v>5.25</v>
      </c>
      <c r="K22" s="1">
        <f t="shared" si="4"/>
        <v>192.58</v>
      </c>
      <c r="L22" s="5">
        <f>IF('Adjustable Rate'!E53="",M22-K22,IF(ISBLANK('Adjustable Rate'!E53),0,'Adjustable Rate'!E53-K22))</f>
        <v>343.31999999999994</v>
      </c>
      <c r="M22" s="1">
        <f t="shared" si="5"/>
        <v>535.9</v>
      </c>
      <c r="N22" s="1">
        <f t="shared" si="9"/>
        <v>535.9</v>
      </c>
      <c r="O22" s="1">
        <f t="shared" si="6"/>
        <v>43674.14</v>
      </c>
    </row>
    <row r="23" spans="1:15">
      <c r="A23" s="10">
        <f t="shared" si="7"/>
        <v>20</v>
      </c>
      <c r="B23" s="6">
        <f>'Fixed Rate'!C54</f>
        <v>5</v>
      </c>
      <c r="C23" s="1">
        <f t="shared" si="0"/>
        <v>187.44</v>
      </c>
      <c r="D23" s="5">
        <f>IF('Fixed Rate'!E54="",E23-C23,IF(ISBLANK('Fixed Rate'!E54),0,'Fixed Rate'!E54-C23))</f>
        <v>275.01</v>
      </c>
      <c r="E23" s="1">
        <f t="shared" si="1"/>
        <v>462.45</v>
      </c>
      <c r="F23" s="1">
        <f t="shared" si="8"/>
        <v>462.45</v>
      </c>
      <c r="G23" s="1">
        <f t="shared" si="2"/>
        <v>44711.33</v>
      </c>
      <c r="I23" s="10">
        <f t="shared" si="3"/>
        <v>20</v>
      </c>
      <c r="J23" s="6">
        <f>'Adjustable Rate'!C54</f>
        <v>5.25</v>
      </c>
      <c r="K23" s="1">
        <f t="shared" si="4"/>
        <v>191.07</v>
      </c>
      <c r="L23" s="5">
        <f>IF('Adjustable Rate'!E54="",M23-K23,IF(ISBLANK('Adjustable Rate'!E54),0,'Adjustable Rate'!E54-K23))</f>
        <v>344.83</v>
      </c>
      <c r="M23" s="1">
        <f t="shared" si="5"/>
        <v>535.9</v>
      </c>
      <c r="N23" s="1">
        <f t="shared" si="9"/>
        <v>535.9</v>
      </c>
      <c r="O23" s="1">
        <f t="shared" si="6"/>
        <v>43329.31</v>
      </c>
    </row>
    <row r="24" spans="1:15">
      <c r="A24" s="10">
        <f t="shared" si="7"/>
        <v>21</v>
      </c>
      <c r="B24" s="6">
        <f>'Fixed Rate'!C55</f>
        <v>5</v>
      </c>
      <c r="C24" s="1">
        <f t="shared" si="0"/>
        <v>186.3</v>
      </c>
      <c r="D24" s="5">
        <f>IF('Fixed Rate'!E55="",E24-C24,IF(ISBLANK('Fixed Rate'!E55),0,'Fixed Rate'!E55-C24))</f>
        <v>276.14999999999998</v>
      </c>
      <c r="E24" s="1">
        <f t="shared" si="1"/>
        <v>462.45</v>
      </c>
      <c r="F24" s="1">
        <f t="shared" si="8"/>
        <v>462.45</v>
      </c>
      <c r="G24" s="1">
        <f t="shared" si="2"/>
        <v>44435.18</v>
      </c>
      <c r="I24" s="10">
        <f t="shared" si="3"/>
        <v>21</v>
      </c>
      <c r="J24" s="6">
        <f>'Adjustable Rate'!C55</f>
        <v>5.25</v>
      </c>
      <c r="K24" s="1">
        <f t="shared" si="4"/>
        <v>189.57</v>
      </c>
      <c r="L24" s="5">
        <f>IF('Adjustable Rate'!E55="",M24-K24,IF(ISBLANK('Adjustable Rate'!E55),0,'Adjustable Rate'!E55-K24))</f>
        <v>346.33</v>
      </c>
      <c r="M24" s="1">
        <f t="shared" si="5"/>
        <v>535.9</v>
      </c>
      <c r="N24" s="1">
        <f t="shared" si="9"/>
        <v>535.9</v>
      </c>
      <c r="O24" s="1">
        <f t="shared" si="6"/>
        <v>42982.98</v>
      </c>
    </row>
    <row r="25" spans="1:15">
      <c r="A25" s="10">
        <f t="shared" si="7"/>
        <v>22</v>
      </c>
      <c r="B25" s="6">
        <f>'Fixed Rate'!C56</f>
        <v>5</v>
      </c>
      <c r="C25" s="1">
        <f t="shared" si="0"/>
        <v>185.15</v>
      </c>
      <c r="D25" s="5">
        <f>IF('Fixed Rate'!E56="",E25-C25,IF(ISBLANK('Fixed Rate'!E56),0,'Fixed Rate'!E56-C25))</f>
        <v>277.29999999999995</v>
      </c>
      <c r="E25" s="1">
        <f t="shared" si="1"/>
        <v>462.45</v>
      </c>
      <c r="F25" s="1">
        <f t="shared" si="8"/>
        <v>462.44999999999993</v>
      </c>
      <c r="G25" s="1">
        <f t="shared" si="2"/>
        <v>44157.88</v>
      </c>
      <c r="I25" s="10">
        <f t="shared" si="3"/>
        <v>22</v>
      </c>
      <c r="J25" s="6">
        <f>'Adjustable Rate'!C56</f>
        <v>5.25</v>
      </c>
      <c r="K25" s="1">
        <f t="shared" si="4"/>
        <v>188.05</v>
      </c>
      <c r="L25" s="5">
        <f>IF('Adjustable Rate'!E56="",M25-K25,IF(ISBLANK('Adjustable Rate'!E56),0,'Adjustable Rate'!E56-K25))</f>
        <v>347.84999999999997</v>
      </c>
      <c r="M25" s="1">
        <f t="shared" si="5"/>
        <v>535.9</v>
      </c>
      <c r="N25" s="1">
        <f t="shared" si="9"/>
        <v>535.9</v>
      </c>
      <c r="O25" s="1">
        <f t="shared" si="6"/>
        <v>42635.13</v>
      </c>
    </row>
    <row r="26" spans="1:15">
      <c r="A26" s="10">
        <f t="shared" si="7"/>
        <v>23</v>
      </c>
      <c r="B26" s="6">
        <f>'Fixed Rate'!C57</f>
        <v>5</v>
      </c>
      <c r="C26" s="1">
        <f t="shared" si="0"/>
        <v>183.99</v>
      </c>
      <c r="D26" s="5">
        <f>IF('Fixed Rate'!E57="",E26-C26,IF(ISBLANK('Fixed Rate'!E57),0,'Fixed Rate'!E57-C26))</f>
        <v>278.45999999999998</v>
      </c>
      <c r="E26" s="1">
        <f t="shared" si="1"/>
        <v>462.45</v>
      </c>
      <c r="F26" s="1">
        <f t="shared" si="8"/>
        <v>462.45</v>
      </c>
      <c r="G26" s="1">
        <f t="shared" si="2"/>
        <v>43879.42</v>
      </c>
      <c r="I26" s="10">
        <f t="shared" si="3"/>
        <v>23</v>
      </c>
      <c r="J26" s="6">
        <f>'Adjustable Rate'!C57</f>
        <v>5.25</v>
      </c>
      <c r="K26" s="1">
        <f t="shared" si="4"/>
        <v>186.53</v>
      </c>
      <c r="L26" s="5">
        <f>IF('Adjustable Rate'!E57="",M26-K26,IF(ISBLANK('Adjustable Rate'!E57),0,'Adjustable Rate'!E57-K26))</f>
        <v>349.37</v>
      </c>
      <c r="M26" s="1">
        <f t="shared" si="5"/>
        <v>535.9</v>
      </c>
      <c r="N26" s="1">
        <f t="shared" si="9"/>
        <v>535.9</v>
      </c>
      <c r="O26" s="1">
        <f t="shared" si="6"/>
        <v>42285.760000000002</v>
      </c>
    </row>
    <row r="27" spans="1:15">
      <c r="A27" s="10">
        <f t="shared" si="7"/>
        <v>24</v>
      </c>
      <c r="B27" s="6">
        <f>'Fixed Rate'!C58</f>
        <v>5</v>
      </c>
      <c r="C27" s="1">
        <f t="shared" si="0"/>
        <v>182.83</v>
      </c>
      <c r="D27" s="5">
        <f>IF('Fixed Rate'!E58="",E27-C27,IF(ISBLANK('Fixed Rate'!E58),0,'Fixed Rate'!E58-C27))</f>
        <v>279.62</v>
      </c>
      <c r="E27" s="1">
        <f t="shared" si="1"/>
        <v>462.45</v>
      </c>
      <c r="F27" s="1">
        <f t="shared" si="8"/>
        <v>462.45000000000005</v>
      </c>
      <c r="G27" s="1">
        <f t="shared" si="2"/>
        <v>43599.8</v>
      </c>
      <c r="I27" s="10">
        <f t="shared" si="3"/>
        <v>24</v>
      </c>
      <c r="J27" s="6">
        <f>'Adjustable Rate'!C58</f>
        <v>5.25</v>
      </c>
      <c r="K27" s="1">
        <f t="shared" si="4"/>
        <v>185</v>
      </c>
      <c r="L27" s="5">
        <f>IF('Adjustable Rate'!E58="",M27-K27,IF(ISBLANK('Adjustable Rate'!E58),0,'Adjustable Rate'!E58-K27))</f>
        <v>350.9</v>
      </c>
      <c r="M27" s="1">
        <f t="shared" si="5"/>
        <v>535.9</v>
      </c>
      <c r="N27" s="1">
        <f t="shared" si="9"/>
        <v>535.9</v>
      </c>
      <c r="O27" s="1">
        <f t="shared" si="6"/>
        <v>41934.86</v>
      </c>
    </row>
    <row r="28" spans="1:15">
      <c r="A28" s="10">
        <f t="shared" si="7"/>
        <v>25</v>
      </c>
      <c r="B28" s="6">
        <f>'Fixed Rate'!C59</f>
        <v>5</v>
      </c>
      <c r="C28" s="1">
        <f t="shared" si="0"/>
        <v>181.67</v>
      </c>
      <c r="D28" s="5">
        <f>IF('Fixed Rate'!E59="",E28-C28,IF(ISBLANK('Fixed Rate'!E59),0,'Fixed Rate'!E59-C28))</f>
        <v>280.77999999999997</v>
      </c>
      <c r="E28" s="1">
        <f t="shared" si="1"/>
        <v>462.45</v>
      </c>
      <c r="F28" s="1">
        <f t="shared" si="8"/>
        <v>462.44999999999993</v>
      </c>
      <c r="G28" s="1">
        <f t="shared" si="2"/>
        <v>43319.02</v>
      </c>
      <c r="I28" s="10">
        <f t="shared" si="3"/>
        <v>25</v>
      </c>
      <c r="J28" s="6">
        <f>'Adjustable Rate'!C59</f>
        <v>5.5</v>
      </c>
      <c r="K28" s="1">
        <f t="shared" si="4"/>
        <v>192.2</v>
      </c>
      <c r="L28" s="5">
        <f>IF('Adjustable Rate'!E59="",M28-K28,IF(ISBLANK('Adjustable Rate'!E59),0,'Adjustable Rate'!E59-K28))</f>
        <v>348.72999999999996</v>
      </c>
      <c r="M28" s="1">
        <f t="shared" si="5"/>
        <v>540.92999999999995</v>
      </c>
      <c r="N28" s="1">
        <f t="shared" si="9"/>
        <v>540.92999999999995</v>
      </c>
      <c r="O28" s="1">
        <f t="shared" si="6"/>
        <v>41586.129999999997</v>
      </c>
    </row>
    <row r="29" spans="1:15">
      <c r="A29" s="10">
        <f t="shared" si="7"/>
        <v>26</v>
      </c>
      <c r="B29" s="6">
        <f>'Fixed Rate'!C60</f>
        <v>5</v>
      </c>
      <c r="C29" s="1">
        <f t="shared" si="0"/>
        <v>180.5</v>
      </c>
      <c r="D29" s="5">
        <f>IF('Fixed Rate'!E60="",E29-C29,IF(ISBLANK('Fixed Rate'!E60),0,'Fixed Rate'!E60-C29))</f>
        <v>281.95</v>
      </c>
      <c r="E29" s="1">
        <f t="shared" si="1"/>
        <v>462.45</v>
      </c>
      <c r="F29" s="1">
        <f t="shared" si="8"/>
        <v>462.45</v>
      </c>
      <c r="G29" s="1">
        <f t="shared" si="2"/>
        <v>43037.07</v>
      </c>
      <c r="I29" s="10">
        <f t="shared" si="3"/>
        <v>26</v>
      </c>
      <c r="J29" s="6">
        <f>'Adjustable Rate'!C60</f>
        <v>5.5</v>
      </c>
      <c r="K29" s="1">
        <f t="shared" si="4"/>
        <v>190.6</v>
      </c>
      <c r="L29" s="5">
        <f>IF('Adjustable Rate'!E60="",M29-K29,IF(ISBLANK('Adjustable Rate'!E60),0,'Adjustable Rate'!E60-K29))</f>
        <v>350.32999999999993</v>
      </c>
      <c r="M29" s="1">
        <f t="shared" si="5"/>
        <v>540.92999999999995</v>
      </c>
      <c r="N29" s="1">
        <f t="shared" si="9"/>
        <v>540.92999999999995</v>
      </c>
      <c r="O29" s="1">
        <f t="shared" si="6"/>
        <v>41235.800000000003</v>
      </c>
    </row>
    <row r="30" spans="1:15">
      <c r="A30" s="10">
        <f t="shared" si="7"/>
        <v>27</v>
      </c>
      <c r="B30" s="6">
        <f>'Fixed Rate'!C61</f>
        <v>5</v>
      </c>
      <c r="C30" s="1">
        <f t="shared" si="0"/>
        <v>179.32</v>
      </c>
      <c r="D30" s="5">
        <f>IF('Fixed Rate'!E61="",E30-C30,IF(ISBLANK('Fixed Rate'!E61),0,'Fixed Rate'!E61-C30))</f>
        <v>283.13</v>
      </c>
      <c r="E30" s="1">
        <f t="shared" si="1"/>
        <v>462.45</v>
      </c>
      <c r="F30" s="1">
        <f t="shared" si="8"/>
        <v>462.45</v>
      </c>
      <c r="G30" s="1">
        <f t="shared" si="2"/>
        <v>42753.94</v>
      </c>
      <c r="I30" s="10">
        <f t="shared" si="3"/>
        <v>27</v>
      </c>
      <c r="J30" s="6">
        <f>'Adjustable Rate'!C61</f>
        <v>5.5</v>
      </c>
      <c r="K30" s="1">
        <f t="shared" si="4"/>
        <v>189</v>
      </c>
      <c r="L30" s="5">
        <f>IF('Adjustable Rate'!E61="",M30-K30,IF(ISBLANK('Adjustable Rate'!E61),0,'Adjustable Rate'!E61-K30))</f>
        <v>351.92999999999995</v>
      </c>
      <c r="M30" s="1">
        <f t="shared" si="5"/>
        <v>540.92999999999995</v>
      </c>
      <c r="N30" s="1">
        <f t="shared" si="9"/>
        <v>540.92999999999995</v>
      </c>
      <c r="O30" s="1">
        <f t="shared" si="6"/>
        <v>40883.870000000003</v>
      </c>
    </row>
    <row r="31" spans="1:15">
      <c r="A31" s="10">
        <f t="shared" si="7"/>
        <v>28</v>
      </c>
      <c r="B31" s="6">
        <f>'Fixed Rate'!C62</f>
        <v>5</v>
      </c>
      <c r="C31" s="1">
        <f t="shared" si="0"/>
        <v>178.14</v>
      </c>
      <c r="D31" s="5">
        <f>IF('Fixed Rate'!E62="",E31-C31,IF(ISBLANK('Fixed Rate'!E62),0,'Fixed Rate'!E62-C31))</f>
        <v>284.31</v>
      </c>
      <c r="E31" s="1">
        <f t="shared" si="1"/>
        <v>462.45</v>
      </c>
      <c r="F31" s="1">
        <f t="shared" si="8"/>
        <v>462.45</v>
      </c>
      <c r="G31" s="1">
        <f t="shared" si="2"/>
        <v>42469.63</v>
      </c>
      <c r="I31" s="10">
        <f t="shared" si="3"/>
        <v>28</v>
      </c>
      <c r="J31" s="6">
        <f>'Adjustable Rate'!C62</f>
        <v>5.5</v>
      </c>
      <c r="K31" s="1">
        <f t="shared" si="4"/>
        <v>187.38</v>
      </c>
      <c r="L31" s="5">
        <f>IF('Adjustable Rate'!E62="",M31-K31,IF(ISBLANK('Adjustable Rate'!E62),0,'Adjustable Rate'!E62-K31))</f>
        <v>353.54999999999995</v>
      </c>
      <c r="M31" s="1">
        <f t="shared" si="5"/>
        <v>540.92999999999995</v>
      </c>
      <c r="N31" s="1">
        <f t="shared" si="9"/>
        <v>540.92999999999995</v>
      </c>
      <c r="O31" s="1">
        <f t="shared" si="6"/>
        <v>40530.32</v>
      </c>
    </row>
    <row r="32" spans="1:15">
      <c r="A32" s="10">
        <f t="shared" si="7"/>
        <v>29</v>
      </c>
      <c r="B32" s="6">
        <f>'Fixed Rate'!C63</f>
        <v>5</v>
      </c>
      <c r="C32" s="1">
        <f t="shared" si="0"/>
        <v>176.96</v>
      </c>
      <c r="D32" s="5">
        <f>IF('Fixed Rate'!E63="",E32-C32,IF(ISBLANK('Fixed Rate'!E63),0,'Fixed Rate'!E63-C32))</f>
        <v>285.49</v>
      </c>
      <c r="E32" s="1">
        <f t="shared" si="1"/>
        <v>462.45</v>
      </c>
      <c r="F32" s="1">
        <f t="shared" si="8"/>
        <v>462.45000000000005</v>
      </c>
      <c r="G32" s="1">
        <f t="shared" si="2"/>
        <v>42184.14</v>
      </c>
      <c r="I32" s="10">
        <f t="shared" si="3"/>
        <v>29</v>
      </c>
      <c r="J32" s="6">
        <f>'Adjustable Rate'!C63</f>
        <v>5.5</v>
      </c>
      <c r="K32" s="1">
        <f t="shared" si="4"/>
        <v>185.76</v>
      </c>
      <c r="L32" s="5">
        <f>IF('Adjustable Rate'!E63="",M32-K32,IF(ISBLANK('Adjustable Rate'!E63),0,'Adjustable Rate'!E63-K32))</f>
        <v>355.16999999999996</v>
      </c>
      <c r="M32" s="1">
        <f t="shared" si="5"/>
        <v>540.92999999999995</v>
      </c>
      <c r="N32" s="1">
        <f t="shared" si="9"/>
        <v>540.92999999999995</v>
      </c>
      <c r="O32" s="1">
        <f t="shared" si="6"/>
        <v>40175.15</v>
      </c>
    </row>
    <row r="33" spans="1:15">
      <c r="A33" s="10">
        <f t="shared" si="7"/>
        <v>30</v>
      </c>
      <c r="B33" s="6">
        <f>'Fixed Rate'!C64</f>
        <v>5</v>
      </c>
      <c r="C33" s="1">
        <f t="shared" si="0"/>
        <v>175.77</v>
      </c>
      <c r="D33" s="5">
        <f>IF('Fixed Rate'!E64="",E33-C33,IF(ISBLANK('Fixed Rate'!E64),0,'Fixed Rate'!E64-C33))</f>
        <v>286.67999999999995</v>
      </c>
      <c r="E33" s="1">
        <f t="shared" si="1"/>
        <v>462.45</v>
      </c>
      <c r="F33" s="1">
        <f t="shared" si="8"/>
        <v>462.44999999999993</v>
      </c>
      <c r="G33" s="1">
        <f t="shared" si="2"/>
        <v>41897.46</v>
      </c>
      <c r="I33" s="10">
        <f t="shared" si="3"/>
        <v>30</v>
      </c>
      <c r="J33" s="6">
        <f>'Adjustable Rate'!C64</f>
        <v>5.5</v>
      </c>
      <c r="K33" s="1">
        <f t="shared" si="4"/>
        <v>184.14</v>
      </c>
      <c r="L33" s="5">
        <f>IF('Adjustable Rate'!E64="",M33-K33,IF(ISBLANK('Adjustable Rate'!E64),0,'Adjustable Rate'!E64-K33))</f>
        <v>356.78999999999996</v>
      </c>
      <c r="M33" s="1">
        <f t="shared" si="5"/>
        <v>540.92999999999995</v>
      </c>
      <c r="N33" s="1">
        <f t="shared" si="9"/>
        <v>540.92999999999995</v>
      </c>
      <c r="O33" s="1">
        <f t="shared" si="6"/>
        <v>39818.36</v>
      </c>
    </row>
    <row r="34" spans="1:15">
      <c r="A34" s="10">
        <f t="shared" si="7"/>
        <v>31</v>
      </c>
      <c r="B34" s="6">
        <f>'Fixed Rate'!C65</f>
        <v>5</v>
      </c>
      <c r="C34" s="1">
        <f t="shared" si="0"/>
        <v>174.57</v>
      </c>
      <c r="D34" s="5">
        <f>IF('Fixed Rate'!E65="",E34-C34,IF(ISBLANK('Fixed Rate'!E65),0,'Fixed Rate'!E65-C34))</f>
        <v>287.88</v>
      </c>
      <c r="E34" s="1">
        <f t="shared" si="1"/>
        <v>462.45</v>
      </c>
      <c r="F34" s="1">
        <f t="shared" si="8"/>
        <v>462.45</v>
      </c>
      <c r="G34" s="1">
        <f t="shared" si="2"/>
        <v>41609.58</v>
      </c>
      <c r="I34" s="10">
        <f t="shared" si="3"/>
        <v>31</v>
      </c>
      <c r="J34" s="6">
        <f>'Adjustable Rate'!C65</f>
        <v>5.5</v>
      </c>
      <c r="K34" s="1">
        <f t="shared" si="4"/>
        <v>182.5</v>
      </c>
      <c r="L34" s="5">
        <f>IF('Adjustable Rate'!E65="",M34-K34,IF(ISBLANK('Adjustable Rate'!E65),0,'Adjustable Rate'!E65-K34))</f>
        <v>358.42999999999995</v>
      </c>
      <c r="M34" s="1">
        <f t="shared" si="5"/>
        <v>540.92999999999995</v>
      </c>
      <c r="N34" s="1">
        <f t="shared" si="9"/>
        <v>540.92999999999995</v>
      </c>
      <c r="O34" s="1">
        <f t="shared" si="6"/>
        <v>39459.93</v>
      </c>
    </row>
    <row r="35" spans="1:15">
      <c r="A35" s="10">
        <f t="shared" si="7"/>
        <v>32</v>
      </c>
      <c r="B35" s="6">
        <f>'Fixed Rate'!C66</f>
        <v>5</v>
      </c>
      <c r="C35" s="1">
        <f t="shared" si="0"/>
        <v>173.37</v>
      </c>
      <c r="D35" s="5">
        <f>IF('Fixed Rate'!E66="",E35-C35,IF(ISBLANK('Fixed Rate'!E66),0,'Fixed Rate'!E66-C35))</f>
        <v>289.08</v>
      </c>
      <c r="E35" s="1">
        <f t="shared" si="1"/>
        <v>462.45</v>
      </c>
      <c r="F35" s="1">
        <f t="shared" si="8"/>
        <v>462.45</v>
      </c>
      <c r="G35" s="1">
        <f t="shared" si="2"/>
        <v>41320.5</v>
      </c>
      <c r="I35" s="10">
        <f t="shared" si="3"/>
        <v>32</v>
      </c>
      <c r="J35" s="6">
        <f>'Adjustable Rate'!C66</f>
        <v>5.5</v>
      </c>
      <c r="K35" s="1">
        <f t="shared" si="4"/>
        <v>180.86</v>
      </c>
      <c r="L35" s="5">
        <f>IF('Adjustable Rate'!E66="",M35-K35,IF(ISBLANK('Adjustable Rate'!E66),0,'Adjustable Rate'!E66-K35))</f>
        <v>360.06999999999994</v>
      </c>
      <c r="M35" s="1">
        <f t="shared" si="5"/>
        <v>540.92999999999995</v>
      </c>
      <c r="N35" s="1">
        <f t="shared" si="9"/>
        <v>540.92999999999995</v>
      </c>
      <c r="O35" s="1">
        <f t="shared" si="6"/>
        <v>39099.86</v>
      </c>
    </row>
    <row r="36" spans="1:15">
      <c r="A36" s="10">
        <f t="shared" si="7"/>
        <v>33</v>
      </c>
      <c r="B36" s="6">
        <f>'Fixed Rate'!C67</f>
        <v>5</v>
      </c>
      <c r="C36" s="1">
        <f t="shared" si="0"/>
        <v>172.17</v>
      </c>
      <c r="D36" s="5">
        <f>IF('Fixed Rate'!E67="",E36-C36,IF(ISBLANK('Fixed Rate'!E67),0,'Fixed Rate'!E67-C36))</f>
        <v>290.27999999999997</v>
      </c>
      <c r="E36" s="1">
        <f t="shared" si="1"/>
        <v>462.45</v>
      </c>
      <c r="F36" s="1">
        <f t="shared" si="8"/>
        <v>462.44999999999993</v>
      </c>
      <c r="G36" s="1">
        <f t="shared" si="2"/>
        <v>41030.22</v>
      </c>
      <c r="I36" s="10">
        <f t="shared" si="3"/>
        <v>33</v>
      </c>
      <c r="J36" s="6">
        <f>'Adjustable Rate'!C67</f>
        <v>5.5</v>
      </c>
      <c r="K36" s="1">
        <f t="shared" si="4"/>
        <v>179.21</v>
      </c>
      <c r="L36" s="5">
        <f>IF('Adjustable Rate'!E67="",M36-K36,IF(ISBLANK('Adjustable Rate'!E67),0,'Adjustable Rate'!E67-K36))</f>
        <v>361.71999999999991</v>
      </c>
      <c r="M36" s="1">
        <f t="shared" si="5"/>
        <v>540.92999999999995</v>
      </c>
      <c r="N36" s="1">
        <f t="shared" si="9"/>
        <v>540.92999999999995</v>
      </c>
      <c r="O36" s="1">
        <f t="shared" si="6"/>
        <v>38738.14</v>
      </c>
    </row>
    <row r="37" spans="1:15">
      <c r="A37" s="10">
        <f t="shared" si="7"/>
        <v>34</v>
      </c>
      <c r="B37" s="6">
        <f>'Fixed Rate'!C68</f>
        <v>5</v>
      </c>
      <c r="C37" s="1">
        <f t="shared" si="0"/>
        <v>170.96</v>
      </c>
      <c r="D37" s="5">
        <f>IF('Fixed Rate'!E68="",E37-C37,IF(ISBLANK('Fixed Rate'!E68),0,'Fixed Rate'!E68-C37))</f>
        <v>291.49</v>
      </c>
      <c r="E37" s="1">
        <f t="shared" si="1"/>
        <v>462.45</v>
      </c>
      <c r="F37" s="1">
        <f t="shared" si="8"/>
        <v>462.45000000000005</v>
      </c>
      <c r="G37" s="1">
        <f t="shared" si="2"/>
        <v>40738.730000000003</v>
      </c>
      <c r="I37" s="10">
        <f t="shared" si="3"/>
        <v>34</v>
      </c>
      <c r="J37" s="6">
        <f>'Adjustable Rate'!C68</f>
        <v>5.5</v>
      </c>
      <c r="K37" s="1">
        <f t="shared" si="4"/>
        <v>177.55</v>
      </c>
      <c r="L37" s="5">
        <f>IF('Adjustable Rate'!E68="",M37-K37,IF(ISBLANK('Adjustable Rate'!E68),0,'Adjustable Rate'!E68-K37))</f>
        <v>363.37999999999994</v>
      </c>
      <c r="M37" s="1">
        <f t="shared" si="5"/>
        <v>540.92999999999995</v>
      </c>
      <c r="N37" s="1">
        <f t="shared" si="9"/>
        <v>540.92999999999995</v>
      </c>
      <c r="O37" s="1">
        <f t="shared" si="6"/>
        <v>38374.76</v>
      </c>
    </row>
    <row r="38" spans="1:15">
      <c r="A38" s="10">
        <f t="shared" si="7"/>
        <v>35</v>
      </c>
      <c r="B38" s="6">
        <f>'Fixed Rate'!C69</f>
        <v>5</v>
      </c>
      <c r="C38" s="1">
        <f t="shared" si="0"/>
        <v>169.74</v>
      </c>
      <c r="D38" s="5">
        <f>IF('Fixed Rate'!E69="",E38-C38,IF(ISBLANK('Fixed Rate'!E69),0,'Fixed Rate'!E69-C38))</f>
        <v>292.70999999999998</v>
      </c>
      <c r="E38" s="1">
        <f t="shared" si="1"/>
        <v>462.45</v>
      </c>
      <c r="F38" s="1">
        <f t="shared" si="8"/>
        <v>462.45</v>
      </c>
      <c r="G38" s="1">
        <f t="shared" si="2"/>
        <v>40446.019999999997</v>
      </c>
      <c r="I38" s="10">
        <f t="shared" si="3"/>
        <v>35</v>
      </c>
      <c r="J38" s="6">
        <f>'Adjustable Rate'!C69</f>
        <v>5.5</v>
      </c>
      <c r="K38" s="1">
        <f t="shared" si="4"/>
        <v>175.88</v>
      </c>
      <c r="L38" s="5">
        <f>IF('Adjustable Rate'!E69="",M38-K38,IF(ISBLANK('Adjustable Rate'!E69),0,'Adjustable Rate'!E69-K38))</f>
        <v>365.04999999999995</v>
      </c>
      <c r="M38" s="1">
        <f t="shared" si="5"/>
        <v>540.92999999999995</v>
      </c>
      <c r="N38" s="1">
        <f t="shared" si="9"/>
        <v>540.92999999999995</v>
      </c>
      <c r="O38" s="1">
        <f t="shared" si="6"/>
        <v>38009.71</v>
      </c>
    </row>
    <row r="39" spans="1:15">
      <c r="A39" s="10">
        <f t="shared" si="7"/>
        <v>36</v>
      </c>
      <c r="B39" s="6">
        <f>'Fixed Rate'!C70</f>
        <v>5</v>
      </c>
      <c r="C39" s="1">
        <f t="shared" si="0"/>
        <v>168.53</v>
      </c>
      <c r="D39" s="5">
        <f>IF('Fixed Rate'!E70="",E39-C39,IF(ISBLANK('Fixed Rate'!E70),0,'Fixed Rate'!E70-C39))</f>
        <v>293.91999999999996</v>
      </c>
      <c r="E39" s="1">
        <f t="shared" si="1"/>
        <v>462.45</v>
      </c>
      <c r="F39" s="1">
        <f t="shared" si="8"/>
        <v>462.44999999999993</v>
      </c>
      <c r="G39" s="1">
        <f t="shared" si="2"/>
        <v>40152.1</v>
      </c>
      <c r="I39" s="10">
        <f t="shared" si="3"/>
        <v>36</v>
      </c>
      <c r="J39" s="6">
        <f>'Adjustable Rate'!C70</f>
        <v>5.5</v>
      </c>
      <c r="K39" s="1">
        <f t="shared" si="4"/>
        <v>174.21</v>
      </c>
      <c r="L39" s="5">
        <f>IF('Adjustable Rate'!E70="",M39-K39,IF(ISBLANK('Adjustable Rate'!E70),0,'Adjustable Rate'!E70-K39))</f>
        <v>366.71999999999991</v>
      </c>
      <c r="M39" s="1">
        <f t="shared" si="5"/>
        <v>540.92999999999995</v>
      </c>
      <c r="N39" s="1">
        <f t="shared" si="9"/>
        <v>540.92999999999995</v>
      </c>
      <c r="O39" s="1">
        <f t="shared" si="6"/>
        <v>37642.99</v>
      </c>
    </row>
    <row r="40" spans="1:15">
      <c r="A40" s="10">
        <f t="shared" si="7"/>
        <v>37</v>
      </c>
      <c r="B40" s="6">
        <f>'Fixed Rate'!C71</f>
        <v>5</v>
      </c>
      <c r="C40" s="1">
        <f t="shared" si="0"/>
        <v>167.3</v>
      </c>
      <c r="D40" s="5">
        <f>IF('Fixed Rate'!E71="",E40-C40,IF(ISBLANK('Fixed Rate'!E71),0,'Fixed Rate'!E71-C40))</f>
        <v>295.14999999999998</v>
      </c>
      <c r="E40" s="1">
        <f t="shared" si="1"/>
        <v>462.45</v>
      </c>
      <c r="F40" s="1">
        <f t="shared" si="8"/>
        <v>462.45</v>
      </c>
      <c r="G40" s="1">
        <f t="shared" si="2"/>
        <v>39856.949999999997</v>
      </c>
      <c r="I40" s="10">
        <f t="shared" si="3"/>
        <v>37</v>
      </c>
      <c r="J40" s="6">
        <f>'Adjustable Rate'!C71</f>
        <v>5.75</v>
      </c>
      <c r="K40" s="1">
        <f t="shared" si="4"/>
        <v>180.37</v>
      </c>
      <c r="L40" s="5">
        <f>IF('Adjustable Rate'!E71="",M40-K40,IF(ISBLANK('Adjustable Rate'!E71),0,'Adjustable Rate'!E71-K40))</f>
        <v>365.03999999999996</v>
      </c>
      <c r="M40" s="1">
        <f t="shared" si="5"/>
        <v>545.41</v>
      </c>
      <c r="N40" s="1">
        <f t="shared" si="9"/>
        <v>545.41</v>
      </c>
      <c r="O40" s="1">
        <f t="shared" si="6"/>
        <v>37277.949999999997</v>
      </c>
    </row>
    <row r="41" spans="1:15">
      <c r="A41" s="10">
        <f t="shared" si="7"/>
        <v>38</v>
      </c>
      <c r="B41" s="6">
        <f>'Fixed Rate'!C72</f>
        <v>5</v>
      </c>
      <c r="C41" s="1">
        <f t="shared" si="0"/>
        <v>166.07</v>
      </c>
      <c r="D41" s="5">
        <f>IF('Fixed Rate'!E72="",E41-C41,IF(ISBLANK('Fixed Rate'!E72),0,'Fixed Rate'!E72-C41))</f>
        <v>296.38</v>
      </c>
      <c r="E41" s="1">
        <f t="shared" si="1"/>
        <v>462.45</v>
      </c>
      <c r="F41" s="1">
        <f t="shared" si="8"/>
        <v>462.45</v>
      </c>
      <c r="G41" s="1">
        <f t="shared" si="2"/>
        <v>39560.57</v>
      </c>
      <c r="I41" s="10">
        <f t="shared" si="3"/>
        <v>38</v>
      </c>
      <c r="J41" s="6">
        <f>'Adjustable Rate'!C72</f>
        <v>5.75</v>
      </c>
      <c r="K41" s="1">
        <f t="shared" si="4"/>
        <v>178.62</v>
      </c>
      <c r="L41" s="5">
        <f>IF('Adjustable Rate'!E72="",M41-K41,IF(ISBLANK('Adjustable Rate'!E72),0,'Adjustable Rate'!E72-K41))</f>
        <v>366.78999999999996</v>
      </c>
      <c r="M41" s="1">
        <f t="shared" si="5"/>
        <v>545.41</v>
      </c>
      <c r="N41" s="1">
        <f t="shared" si="9"/>
        <v>545.41</v>
      </c>
      <c r="O41" s="1">
        <f t="shared" si="6"/>
        <v>36911.160000000003</v>
      </c>
    </row>
    <row r="42" spans="1:15">
      <c r="A42" s="10">
        <f t="shared" si="7"/>
        <v>39</v>
      </c>
      <c r="B42" s="6">
        <f>'Fixed Rate'!C73</f>
        <v>5</v>
      </c>
      <c r="C42" s="1">
        <f t="shared" si="0"/>
        <v>164.84</v>
      </c>
      <c r="D42" s="5">
        <f>IF('Fixed Rate'!E73="",E42-C42,IF(ISBLANK('Fixed Rate'!E73),0,'Fixed Rate'!E73-C42))</f>
        <v>297.61</v>
      </c>
      <c r="E42" s="1">
        <f t="shared" si="1"/>
        <v>462.45</v>
      </c>
      <c r="F42" s="1">
        <f t="shared" si="8"/>
        <v>462.45000000000005</v>
      </c>
      <c r="G42" s="1">
        <f t="shared" si="2"/>
        <v>39262.959999999999</v>
      </c>
      <c r="I42" s="10">
        <f t="shared" si="3"/>
        <v>39</v>
      </c>
      <c r="J42" s="6">
        <f>'Adjustable Rate'!C73</f>
        <v>5.75</v>
      </c>
      <c r="K42" s="1">
        <f t="shared" si="4"/>
        <v>176.87</v>
      </c>
      <c r="L42" s="5">
        <f>IF('Adjustable Rate'!E73="",M42-K42,IF(ISBLANK('Adjustable Rate'!E73),0,'Adjustable Rate'!E73-K42))</f>
        <v>368.53999999999996</v>
      </c>
      <c r="M42" s="1">
        <f t="shared" si="5"/>
        <v>545.41</v>
      </c>
      <c r="N42" s="1">
        <f t="shared" si="9"/>
        <v>545.41</v>
      </c>
      <c r="O42" s="1">
        <f t="shared" si="6"/>
        <v>36542.620000000003</v>
      </c>
    </row>
    <row r="43" spans="1:15">
      <c r="A43" s="10">
        <f t="shared" si="7"/>
        <v>40</v>
      </c>
      <c r="B43" s="6">
        <f>'Fixed Rate'!C74</f>
        <v>5</v>
      </c>
      <c r="C43" s="1">
        <f t="shared" si="0"/>
        <v>163.6</v>
      </c>
      <c r="D43" s="5">
        <f>IF('Fixed Rate'!E74="",E43-C43,IF(ISBLANK('Fixed Rate'!E74),0,'Fixed Rate'!E74-C43))</f>
        <v>298.85000000000002</v>
      </c>
      <c r="E43" s="1">
        <f t="shared" si="1"/>
        <v>462.45</v>
      </c>
      <c r="F43" s="1">
        <f t="shared" si="8"/>
        <v>462.45000000000005</v>
      </c>
      <c r="G43" s="1">
        <f t="shared" si="2"/>
        <v>38964.11</v>
      </c>
      <c r="I43" s="10">
        <f t="shared" si="3"/>
        <v>40</v>
      </c>
      <c r="J43" s="6">
        <f>'Adjustable Rate'!C74</f>
        <v>5.75</v>
      </c>
      <c r="K43" s="1">
        <f t="shared" si="4"/>
        <v>175.1</v>
      </c>
      <c r="L43" s="5">
        <f>IF('Adjustable Rate'!E74="",M43-K43,IF(ISBLANK('Adjustable Rate'!E74),0,'Adjustable Rate'!E74-K43))</f>
        <v>370.30999999999995</v>
      </c>
      <c r="M43" s="1">
        <f t="shared" si="5"/>
        <v>545.41</v>
      </c>
      <c r="N43" s="1">
        <f t="shared" si="9"/>
        <v>545.41</v>
      </c>
      <c r="O43" s="1">
        <f t="shared" si="6"/>
        <v>36172.31</v>
      </c>
    </row>
    <row r="44" spans="1:15">
      <c r="A44" s="10">
        <f t="shared" si="7"/>
        <v>41</v>
      </c>
      <c r="B44" s="6">
        <f>'Fixed Rate'!C75</f>
        <v>5</v>
      </c>
      <c r="C44" s="1">
        <f t="shared" si="0"/>
        <v>162.35</v>
      </c>
      <c r="D44" s="5">
        <f>IF('Fixed Rate'!E75="",E44-C44,IF(ISBLANK('Fixed Rate'!E75),0,'Fixed Rate'!E75-C44))</f>
        <v>300.10000000000002</v>
      </c>
      <c r="E44" s="1">
        <f t="shared" si="1"/>
        <v>462.45</v>
      </c>
      <c r="F44" s="1">
        <f t="shared" si="8"/>
        <v>462.45000000000005</v>
      </c>
      <c r="G44" s="1">
        <f t="shared" si="2"/>
        <v>38664.01</v>
      </c>
      <c r="I44" s="10">
        <f t="shared" si="3"/>
        <v>41</v>
      </c>
      <c r="J44" s="6">
        <f>'Adjustable Rate'!C75</f>
        <v>5.75</v>
      </c>
      <c r="K44" s="1">
        <f t="shared" si="4"/>
        <v>173.33</v>
      </c>
      <c r="L44" s="5">
        <f>IF('Adjustable Rate'!E75="",M44-K44,IF(ISBLANK('Adjustable Rate'!E75),0,'Adjustable Rate'!E75-K44))</f>
        <v>372.07999999999993</v>
      </c>
      <c r="M44" s="1">
        <f t="shared" si="5"/>
        <v>545.41</v>
      </c>
      <c r="N44" s="1">
        <f t="shared" si="9"/>
        <v>545.41</v>
      </c>
      <c r="O44" s="1">
        <f t="shared" si="6"/>
        <v>35800.230000000003</v>
      </c>
    </row>
    <row r="45" spans="1:15">
      <c r="A45" s="10">
        <f t="shared" si="7"/>
        <v>42</v>
      </c>
      <c r="B45" s="6">
        <f>'Fixed Rate'!C76</f>
        <v>5</v>
      </c>
      <c r="C45" s="1">
        <f t="shared" si="0"/>
        <v>161.1</v>
      </c>
      <c r="D45" s="5">
        <f>IF('Fixed Rate'!E76="",E45-C45,IF(ISBLANK('Fixed Rate'!E76),0,'Fixed Rate'!E76-C45))</f>
        <v>301.35000000000002</v>
      </c>
      <c r="E45" s="1">
        <f t="shared" si="1"/>
        <v>462.45</v>
      </c>
      <c r="F45" s="1">
        <f t="shared" si="8"/>
        <v>462.45000000000005</v>
      </c>
      <c r="G45" s="1">
        <f t="shared" si="2"/>
        <v>38362.660000000003</v>
      </c>
      <c r="I45" s="10">
        <f t="shared" si="3"/>
        <v>42</v>
      </c>
      <c r="J45" s="6">
        <f>'Adjustable Rate'!C76</f>
        <v>5.75</v>
      </c>
      <c r="K45" s="1">
        <f t="shared" si="4"/>
        <v>171.54</v>
      </c>
      <c r="L45" s="5">
        <f>IF('Adjustable Rate'!E76="",M45-K45,IF(ISBLANK('Adjustable Rate'!E76),0,'Adjustable Rate'!E76-K45))</f>
        <v>373.87</v>
      </c>
      <c r="M45" s="1">
        <f t="shared" si="5"/>
        <v>545.41</v>
      </c>
      <c r="N45" s="1">
        <f t="shared" si="9"/>
        <v>545.41</v>
      </c>
      <c r="O45" s="1">
        <f t="shared" si="6"/>
        <v>35426.36</v>
      </c>
    </row>
    <row r="46" spans="1:15">
      <c r="A46" s="10">
        <f t="shared" si="7"/>
        <v>43</v>
      </c>
      <c r="B46" s="6">
        <f>'Fixed Rate'!C77</f>
        <v>5</v>
      </c>
      <c r="C46" s="1">
        <f t="shared" si="0"/>
        <v>159.84</v>
      </c>
      <c r="D46" s="5">
        <f>IF('Fixed Rate'!E77="",E46-C46,IF(ISBLANK('Fixed Rate'!E77),0,'Fixed Rate'!E77-C46))</f>
        <v>302.61</v>
      </c>
      <c r="E46" s="1">
        <f t="shared" si="1"/>
        <v>462.45</v>
      </c>
      <c r="F46" s="1">
        <f t="shared" si="8"/>
        <v>462.45000000000005</v>
      </c>
      <c r="G46" s="1">
        <f t="shared" si="2"/>
        <v>38060.050000000003</v>
      </c>
      <c r="I46" s="10">
        <f t="shared" si="3"/>
        <v>43</v>
      </c>
      <c r="J46" s="6">
        <f>'Adjustable Rate'!C77</f>
        <v>5.75</v>
      </c>
      <c r="K46" s="1">
        <f t="shared" si="4"/>
        <v>169.75</v>
      </c>
      <c r="L46" s="5">
        <f>IF('Adjustable Rate'!E77="",M46-K46,IF(ISBLANK('Adjustable Rate'!E77),0,'Adjustable Rate'!E77-K46))</f>
        <v>375.65999999999997</v>
      </c>
      <c r="M46" s="1">
        <f t="shared" si="5"/>
        <v>545.41</v>
      </c>
      <c r="N46" s="1">
        <f t="shared" si="9"/>
        <v>545.41</v>
      </c>
      <c r="O46" s="1">
        <f t="shared" si="6"/>
        <v>35050.699999999997</v>
      </c>
    </row>
    <row r="47" spans="1:15">
      <c r="A47" s="10">
        <f t="shared" si="7"/>
        <v>44</v>
      </c>
      <c r="B47" s="6">
        <f>'Fixed Rate'!C78</f>
        <v>5</v>
      </c>
      <c r="C47" s="1">
        <f t="shared" si="0"/>
        <v>158.58000000000001</v>
      </c>
      <c r="D47" s="5">
        <f>IF('Fixed Rate'!E78="",E47-C47,IF(ISBLANK('Fixed Rate'!E78),0,'Fixed Rate'!E78-C47))</f>
        <v>303.87</v>
      </c>
      <c r="E47" s="1">
        <f t="shared" si="1"/>
        <v>462.45</v>
      </c>
      <c r="F47" s="1">
        <f t="shared" si="8"/>
        <v>462.45000000000005</v>
      </c>
      <c r="G47" s="1">
        <f t="shared" si="2"/>
        <v>37756.18</v>
      </c>
      <c r="I47" s="10">
        <f t="shared" si="3"/>
        <v>44</v>
      </c>
      <c r="J47" s="6">
        <f>'Adjustable Rate'!C78</f>
        <v>5.75</v>
      </c>
      <c r="K47" s="1">
        <f t="shared" si="4"/>
        <v>167.95</v>
      </c>
      <c r="L47" s="5">
        <f>IF('Adjustable Rate'!E78="",M47-K47,IF(ISBLANK('Adjustable Rate'!E78),0,'Adjustable Rate'!E78-K47))</f>
        <v>377.46</v>
      </c>
      <c r="M47" s="1">
        <f t="shared" si="5"/>
        <v>545.41</v>
      </c>
      <c r="N47" s="1">
        <f t="shared" si="9"/>
        <v>545.41</v>
      </c>
      <c r="O47" s="1">
        <f t="shared" si="6"/>
        <v>34673.24</v>
      </c>
    </row>
    <row r="48" spans="1:15">
      <c r="A48" s="10">
        <f t="shared" si="7"/>
        <v>45</v>
      </c>
      <c r="B48" s="6">
        <f>'Fixed Rate'!C79</f>
        <v>5</v>
      </c>
      <c r="C48" s="1">
        <f t="shared" si="0"/>
        <v>157.32</v>
      </c>
      <c r="D48" s="5">
        <f>IF('Fixed Rate'!E79="",E48-C48,IF(ISBLANK('Fixed Rate'!E79),0,'Fixed Rate'!E79-C48))</f>
        <v>305.13</v>
      </c>
      <c r="E48" s="1">
        <f t="shared" si="1"/>
        <v>462.45</v>
      </c>
      <c r="F48" s="1">
        <f t="shared" si="8"/>
        <v>462.45</v>
      </c>
      <c r="G48" s="1">
        <f t="shared" si="2"/>
        <v>37451.050000000003</v>
      </c>
      <c r="I48" s="10">
        <f t="shared" si="3"/>
        <v>45</v>
      </c>
      <c r="J48" s="6">
        <f>'Adjustable Rate'!C79</f>
        <v>5.75</v>
      </c>
      <c r="K48" s="1">
        <f t="shared" si="4"/>
        <v>166.14</v>
      </c>
      <c r="L48" s="5">
        <f>IF('Adjustable Rate'!E79="",M48-K48,IF(ISBLANK('Adjustable Rate'!E79),0,'Adjustable Rate'!E79-K48))</f>
        <v>379.27</v>
      </c>
      <c r="M48" s="1">
        <f t="shared" si="5"/>
        <v>545.41</v>
      </c>
      <c r="N48" s="1">
        <f t="shared" si="9"/>
        <v>545.41</v>
      </c>
      <c r="O48" s="1">
        <f t="shared" si="6"/>
        <v>34293.97</v>
      </c>
    </row>
    <row r="49" spans="1:15">
      <c r="A49" s="10">
        <f t="shared" si="7"/>
        <v>46</v>
      </c>
      <c r="B49" s="6">
        <f>'Fixed Rate'!C80</f>
        <v>5</v>
      </c>
      <c r="C49" s="1">
        <f t="shared" si="0"/>
        <v>156.05000000000001</v>
      </c>
      <c r="D49" s="5">
        <f>IF('Fixed Rate'!E80="",E49-C49,IF(ISBLANK('Fixed Rate'!E80),0,'Fixed Rate'!E80-C49))</f>
        <v>306.39999999999998</v>
      </c>
      <c r="E49" s="1">
        <f t="shared" si="1"/>
        <v>462.45</v>
      </c>
      <c r="F49" s="1">
        <f t="shared" si="8"/>
        <v>462.45</v>
      </c>
      <c r="G49" s="1">
        <f t="shared" si="2"/>
        <v>37144.65</v>
      </c>
      <c r="I49" s="10">
        <f t="shared" si="3"/>
        <v>46</v>
      </c>
      <c r="J49" s="6">
        <f>'Adjustable Rate'!C80</f>
        <v>5.75</v>
      </c>
      <c r="K49" s="1">
        <f t="shared" si="4"/>
        <v>164.33</v>
      </c>
      <c r="L49" s="5">
        <f>IF('Adjustable Rate'!E80="",M49-K49,IF(ISBLANK('Adjustable Rate'!E80),0,'Adjustable Rate'!E80-K49))</f>
        <v>381.07999999999993</v>
      </c>
      <c r="M49" s="1">
        <f t="shared" si="5"/>
        <v>545.41</v>
      </c>
      <c r="N49" s="1">
        <f t="shared" si="9"/>
        <v>545.41</v>
      </c>
      <c r="O49" s="1">
        <f t="shared" si="6"/>
        <v>33912.89</v>
      </c>
    </row>
    <row r="50" spans="1:15">
      <c r="A50" s="10">
        <f t="shared" si="7"/>
        <v>47</v>
      </c>
      <c r="B50" s="6">
        <f>'Fixed Rate'!C81</f>
        <v>5</v>
      </c>
      <c r="C50" s="1">
        <f t="shared" si="0"/>
        <v>154.77000000000001</v>
      </c>
      <c r="D50" s="5">
        <f>IF('Fixed Rate'!E81="",E50-C50,IF(ISBLANK('Fixed Rate'!E81),0,'Fixed Rate'!E81-C50))</f>
        <v>307.67999999999995</v>
      </c>
      <c r="E50" s="1">
        <f t="shared" si="1"/>
        <v>462.45</v>
      </c>
      <c r="F50" s="1">
        <f t="shared" si="8"/>
        <v>462.44999999999993</v>
      </c>
      <c r="G50" s="1">
        <f t="shared" si="2"/>
        <v>36836.97</v>
      </c>
      <c r="I50" s="10">
        <f t="shared" si="3"/>
        <v>47</v>
      </c>
      <c r="J50" s="6">
        <f>'Adjustable Rate'!C81</f>
        <v>5.75</v>
      </c>
      <c r="K50" s="1">
        <f t="shared" si="4"/>
        <v>162.5</v>
      </c>
      <c r="L50" s="5">
        <f>IF('Adjustable Rate'!E81="",M50-K50,IF(ISBLANK('Adjustable Rate'!E81),0,'Adjustable Rate'!E81-K50))</f>
        <v>382.90999999999997</v>
      </c>
      <c r="M50" s="1">
        <f t="shared" si="5"/>
        <v>545.41</v>
      </c>
      <c r="N50" s="1">
        <f t="shared" si="9"/>
        <v>545.41</v>
      </c>
      <c r="O50" s="1">
        <f t="shared" si="6"/>
        <v>33529.980000000003</v>
      </c>
    </row>
    <row r="51" spans="1:15">
      <c r="A51" s="10">
        <f t="shared" si="7"/>
        <v>48</v>
      </c>
      <c r="B51" s="6">
        <f>'Fixed Rate'!C82</f>
        <v>5</v>
      </c>
      <c r="C51" s="1">
        <f t="shared" si="0"/>
        <v>153.49</v>
      </c>
      <c r="D51" s="5">
        <f>IF('Fixed Rate'!E82="",E51-C51,IF(ISBLANK('Fixed Rate'!E82),0,'Fixed Rate'!E82-C51))</f>
        <v>308.95999999999998</v>
      </c>
      <c r="E51" s="1">
        <f t="shared" si="1"/>
        <v>462.45</v>
      </c>
      <c r="F51" s="1">
        <f t="shared" si="8"/>
        <v>462.45</v>
      </c>
      <c r="G51" s="1">
        <f t="shared" si="2"/>
        <v>36528.01</v>
      </c>
      <c r="I51" s="10">
        <f t="shared" si="3"/>
        <v>48</v>
      </c>
      <c r="J51" s="6">
        <f>'Adjustable Rate'!C82</f>
        <v>5.75</v>
      </c>
      <c r="K51" s="1">
        <f t="shared" si="4"/>
        <v>160.66</v>
      </c>
      <c r="L51" s="5">
        <f>IF('Adjustable Rate'!E82="",M51-K51,IF(ISBLANK('Adjustable Rate'!E82),0,'Adjustable Rate'!E82-K51))</f>
        <v>384.75</v>
      </c>
      <c r="M51" s="1">
        <f t="shared" si="5"/>
        <v>545.41</v>
      </c>
      <c r="N51" s="1">
        <f t="shared" si="9"/>
        <v>545.41</v>
      </c>
      <c r="O51" s="1">
        <f t="shared" si="6"/>
        <v>33145.230000000003</v>
      </c>
    </row>
    <row r="52" spans="1:15">
      <c r="A52" s="10">
        <f t="shared" si="7"/>
        <v>49</v>
      </c>
      <c r="B52" s="6">
        <f>'Fixed Rate'!C83</f>
        <v>5</v>
      </c>
      <c r="C52" s="1">
        <f t="shared" si="0"/>
        <v>152.19999999999999</v>
      </c>
      <c r="D52" s="5">
        <f>IF('Fixed Rate'!E83="",E52-C52,IF(ISBLANK('Fixed Rate'!E83),0,'Fixed Rate'!E83-C52))</f>
        <v>310.25</v>
      </c>
      <c r="E52" s="1">
        <f t="shared" si="1"/>
        <v>462.45</v>
      </c>
      <c r="F52" s="1">
        <f t="shared" si="8"/>
        <v>462.45</v>
      </c>
      <c r="G52" s="1">
        <f t="shared" si="2"/>
        <v>36217.760000000002</v>
      </c>
      <c r="I52" s="10">
        <f t="shared" si="3"/>
        <v>49</v>
      </c>
      <c r="J52" s="6">
        <f>'Adjustable Rate'!C83</f>
        <v>6</v>
      </c>
      <c r="K52" s="1">
        <f t="shared" si="4"/>
        <v>165.73</v>
      </c>
      <c r="L52" s="5">
        <f>IF('Adjustable Rate'!E83="",M52-K52,IF(ISBLANK('Adjustable Rate'!E83),0,'Adjustable Rate'!E83-K52))</f>
        <v>383.57999999999993</v>
      </c>
      <c r="M52" s="1">
        <f t="shared" si="5"/>
        <v>549.30999999999995</v>
      </c>
      <c r="N52" s="1">
        <f t="shared" si="9"/>
        <v>549.30999999999995</v>
      </c>
      <c r="O52" s="1">
        <f t="shared" si="6"/>
        <v>32761.65</v>
      </c>
    </row>
    <row r="53" spans="1:15">
      <c r="A53" s="10">
        <f t="shared" si="7"/>
        <v>50</v>
      </c>
      <c r="B53" s="6">
        <f>'Fixed Rate'!C84</f>
        <v>5</v>
      </c>
      <c r="C53" s="1">
        <f t="shared" si="0"/>
        <v>150.91</v>
      </c>
      <c r="D53" s="5">
        <f>IF('Fixed Rate'!E84="",E53-C53,IF(ISBLANK('Fixed Rate'!E84),0,'Fixed Rate'!E84-C53))</f>
        <v>311.53999999999996</v>
      </c>
      <c r="E53" s="1">
        <f t="shared" si="1"/>
        <v>462.45</v>
      </c>
      <c r="F53" s="1">
        <f t="shared" si="8"/>
        <v>462.44999999999993</v>
      </c>
      <c r="G53" s="1">
        <f t="shared" si="2"/>
        <v>35906.22</v>
      </c>
      <c r="I53" s="10">
        <f t="shared" si="3"/>
        <v>50</v>
      </c>
      <c r="J53" s="6">
        <f>'Adjustable Rate'!C84</f>
        <v>6</v>
      </c>
      <c r="K53" s="1">
        <f t="shared" si="4"/>
        <v>163.81</v>
      </c>
      <c r="L53" s="5">
        <f>IF('Adjustable Rate'!E84="",M53-K53,IF(ISBLANK('Adjustable Rate'!E84),0,'Adjustable Rate'!E84-K53))</f>
        <v>385.49999999999994</v>
      </c>
      <c r="M53" s="1">
        <f t="shared" si="5"/>
        <v>549.30999999999995</v>
      </c>
      <c r="N53" s="1">
        <f t="shared" si="9"/>
        <v>549.30999999999995</v>
      </c>
      <c r="O53" s="1">
        <f t="shared" si="6"/>
        <v>32376.15</v>
      </c>
    </row>
    <row r="54" spans="1:15">
      <c r="A54" s="10">
        <f t="shared" si="7"/>
        <v>51</v>
      </c>
      <c r="B54" s="6">
        <f>'Fixed Rate'!C85</f>
        <v>5</v>
      </c>
      <c r="C54" s="1">
        <f t="shared" si="0"/>
        <v>149.61000000000001</v>
      </c>
      <c r="D54" s="5">
        <f>IF('Fixed Rate'!E85="",E54-C54,IF(ISBLANK('Fixed Rate'!E85),0,'Fixed Rate'!E85-C54))</f>
        <v>312.83999999999997</v>
      </c>
      <c r="E54" s="1">
        <f t="shared" si="1"/>
        <v>462.45</v>
      </c>
      <c r="F54" s="1">
        <f t="shared" si="8"/>
        <v>462.45</v>
      </c>
      <c r="G54" s="1">
        <f t="shared" si="2"/>
        <v>35593.379999999997</v>
      </c>
      <c r="I54" s="10">
        <f t="shared" si="3"/>
        <v>51</v>
      </c>
      <c r="J54" s="6">
        <f>'Adjustable Rate'!C85</f>
        <v>6</v>
      </c>
      <c r="K54" s="1">
        <f t="shared" si="4"/>
        <v>161.88</v>
      </c>
      <c r="L54" s="5">
        <f>IF('Adjustable Rate'!E85="",M54-K54,IF(ISBLANK('Adjustable Rate'!E85),0,'Adjustable Rate'!E85-K54))</f>
        <v>387.42999999999995</v>
      </c>
      <c r="M54" s="1">
        <f t="shared" si="5"/>
        <v>549.30999999999995</v>
      </c>
      <c r="N54" s="1">
        <f t="shared" si="9"/>
        <v>549.30999999999995</v>
      </c>
      <c r="O54" s="1">
        <f t="shared" si="6"/>
        <v>31988.720000000001</v>
      </c>
    </row>
    <row r="55" spans="1:15">
      <c r="A55" s="10">
        <f t="shared" si="7"/>
        <v>52</v>
      </c>
      <c r="B55" s="6">
        <f>'Fixed Rate'!C86</f>
        <v>5</v>
      </c>
      <c r="C55" s="1">
        <f t="shared" si="0"/>
        <v>148.31</v>
      </c>
      <c r="D55" s="5">
        <f>IF('Fixed Rate'!E86="",E55-C55,IF(ISBLANK('Fixed Rate'!E86),0,'Fixed Rate'!E86-C55))</f>
        <v>314.14</v>
      </c>
      <c r="E55" s="1">
        <f t="shared" si="1"/>
        <v>462.45</v>
      </c>
      <c r="F55" s="1">
        <f t="shared" si="8"/>
        <v>462.45</v>
      </c>
      <c r="G55" s="1">
        <f t="shared" si="2"/>
        <v>35279.24</v>
      </c>
      <c r="I55" s="10">
        <f t="shared" si="3"/>
        <v>52</v>
      </c>
      <c r="J55" s="6">
        <f>'Adjustable Rate'!C86</f>
        <v>6</v>
      </c>
      <c r="K55" s="1">
        <f t="shared" si="4"/>
        <v>159.94</v>
      </c>
      <c r="L55" s="5">
        <f>IF('Adjustable Rate'!E86="",M55-K55,IF(ISBLANK('Adjustable Rate'!E86),0,'Adjustable Rate'!E86-K55))</f>
        <v>389.36999999999995</v>
      </c>
      <c r="M55" s="1">
        <f t="shared" si="5"/>
        <v>549.30999999999995</v>
      </c>
      <c r="N55" s="1">
        <f t="shared" si="9"/>
        <v>549.30999999999995</v>
      </c>
      <c r="O55" s="1">
        <f t="shared" si="6"/>
        <v>31599.35</v>
      </c>
    </row>
    <row r="56" spans="1:15">
      <c r="A56" s="10">
        <f t="shared" si="7"/>
        <v>53</v>
      </c>
      <c r="B56" s="6">
        <f>'Fixed Rate'!C87</f>
        <v>5</v>
      </c>
      <c r="C56" s="1">
        <f t="shared" si="0"/>
        <v>147</v>
      </c>
      <c r="D56" s="5">
        <f>IF('Fixed Rate'!E87="",E56-C56,IF(ISBLANK('Fixed Rate'!E87),0,'Fixed Rate'!E87-C56))</f>
        <v>315.45</v>
      </c>
      <c r="E56" s="1">
        <f t="shared" si="1"/>
        <v>462.45</v>
      </c>
      <c r="F56" s="1">
        <f t="shared" si="8"/>
        <v>462.45</v>
      </c>
      <c r="G56" s="1">
        <f t="shared" si="2"/>
        <v>34963.79</v>
      </c>
      <c r="I56" s="10">
        <f t="shared" si="3"/>
        <v>53</v>
      </c>
      <c r="J56" s="6">
        <f>'Adjustable Rate'!C87</f>
        <v>6</v>
      </c>
      <c r="K56" s="1">
        <f t="shared" si="4"/>
        <v>158</v>
      </c>
      <c r="L56" s="5">
        <f>IF('Adjustable Rate'!E87="",M56-K56,IF(ISBLANK('Adjustable Rate'!E87),0,'Adjustable Rate'!E87-K56))</f>
        <v>391.30999999999995</v>
      </c>
      <c r="M56" s="1">
        <f t="shared" si="5"/>
        <v>549.30999999999995</v>
      </c>
      <c r="N56" s="1">
        <f t="shared" si="9"/>
        <v>549.30999999999995</v>
      </c>
      <c r="O56" s="1">
        <f t="shared" si="6"/>
        <v>31208.04</v>
      </c>
    </row>
    <row r="57" spans="1:15">
      <c r="A57" s="10">
        <f t="shared" si="7"/>
        <v>54</v>
      </c>
      <c r="B57" s="6">
        <f>'Fixed Rate'!C88</f>
        <v>5</v>
      </c>
      <c r="C57" s="1">
        <f t="shared" si="0"/>
        <v>145.68</v>
      </c>
      <c r="D57" s="5">
        <f>IF('Fixed Rate'!E88="",E57-C57,IF(ISBLANK('Fixed Rate'!E88),0,'Fixed Rate'!E88-C57))</f>
        <v>316.77</v>
      </c>
      <c r="E57" s="1">
        <f t="shared" si="1"/>
        <v>462.45</v>
      </c>
      <c r="F57" s="1">
        <f t="shared" si="8"/>
        <v>462.45</v>
      </c>
      <c r="G57" s="1">
        <f t="shared" si="2"/>
        <v>34647.019999999997</v>
      </c>
      <c r="I57" s="10">
        <f t="shared" si="3"/>
        <v>54</v>
      </c>
      <c r="J57" s="6">
        <f>'Adjustable Rate'!C88</f>
        <v>6</v>
      </c>
      <c r="K57" s="1">
        <f t="shared" si="4"/>
        <v>156.04</v>
      </c>
      <c r="L57" s="5">
        <f>IF('Adjustable Rate'!E88="",M57-K57,IF(ISBLANK('Adjustable Rate'!E88),0,'Adjustable Rate'!E88-K57))</f>
        <v>393.27</v>
      </c>
      <c r="M57" s="1">
        <f t="shared" si="5"/>
        <v>549.30999999999995</v>
      </c>
      <c r="N57" s="1">
        <f t="shared" si="9"/>
        <v>549.30999999999995</v>
      </c>
      <c r="O57" s="1">
        <f t="shared" si="6"/>
        <v>30814.77</v>
      </c>
    </row>
    <row r="58" spans="1:15">
      <c r="A58" s="10">
        <f t="shared" si="7"/>
        <v>55</v>
      </c>
      <c r="B58" s="6">
        <f>'Fixed Rate'!C89</f>
        <v>5</v>
      </c>
      <c r="C58" s="1">
        <f t="shared" si="0"/>
        <v>144.36000000000001</v>
      </c>
      <c r="D58" s="5">
        <f>IF('Fixed Rate'!E89="",E58-C58,IF(ISBLANK('Fixed Rate'!E89),0,'Fixed Rate'!E89-C58))</f>
        <v>318.08999999999997</v>
      </c>
      <c r="E58" s="1">
        <f t="shared" si="1"/>
        <v>462.45</v>
      </c>
      <c r="F58" s="1">
        <f t="shared" si="8"/>
        <v>462.45</v>
      </c>
      <c r="G58" s="1">
        <f t="shared" si="2"/>
        <v>34328.93</v>
      </c>
      <c r="I58" s="10">
        <f t="shared" si="3"/>
        <v>55</v>
      </c>
      <c r="J58" s="6">
        <f>'Adjustable Rate'!C89</f>
        <v>6</v>
      </c>
      <c r="K58" s="1">
        <f t="shared" si="4"/>
        <v>154.07</v>
      </c>
      <c r="L58" s="5">
        <f>IF('Adjustable Rate'!E89="",M58-K58,IF(ISBLANK('Adjustable Rate'!E89),0,'Adjustable Rate'!E89-K58))</f>
        <v>395.23999999999995</v>
      </c>
      <c r="M58" s="1">
        <f t="shared" si="5"/>
        <v>549.30999999999995</v>
      </c>
      <c r="N58" s="1">
        <f t="shared" si="9"/>
        <v>549.30999999999995</v>
      </c>
      <c r="O58" s="1">
        <f t="shared" si="6"/>
        <v>30419.53</v>
      </c>
    </row>
    <row r="59" spans="1:15">
      <c r="A59" s="10">
        <f t="shared" si="7"/>
        <v>56</v>
      </c>
      <c r="B59" s="6">
        <f>'Fixed Rate'!C90</f>
        <v>5</v>
      </c>
      <c r="C59" s="1">
        <f t="shared" si="0"/>
        <v>143.04</v>
      </c>
      <c r="D59" s="5">
        <f>IF('Fixed Rate'!E90="",E59-C59,IF(ISBLANK('Fixed Rate'!E90),0,'Fixed Rate'!E90-C59))</f>
        <v>319.40999999999997</v>
      </c>
      <c r="E59" s="1">
        <f t="shared" si="1"/>
        <v>462.45</v>
      </c>
      <c r="F59" s="1">
        <f t="shared" si="8"/>
        <v>462.44999999999993</v>
      </c>
      <c r="G59" s="1">
        <f t="shared" si="2"/>
        <v>34009.519999999997</v>
      </c>
      <c r="I59" s="10">
        <f t="shared" si="3"/>
        <v>56</v>
      </c>
      <c r="J59" s="6">
        <f>'Adjustable Rate'!C90</f>
        <v>6</v>
      </c>
      <c r="K59" s="1">
        <f t="shared" si="4"/>
        <v>152.1</v>
      </c>
      <c r="L59" s="5">
        <f>IF('Adjustable Rate'!E90="",M59-K59,IF(ISBLANK('Adjustable Rate'!E90),0,'Adjustable Rate'!E90-K59))</f>
        <v>397.20999999999992</v>
      </c>
      <c r="M59" s="1">
        <f t="shared" si="5"/>
        <v>549.30999999999995</v>
      </c>
      <c r="N59" s="1">
        <f t="shared" si="9"/>
        <v>549.30999999999995</v>
      </c>
      <c r="O59" s="1">
        <f t="shared" si="6"/>
        <v>30022.32</v>
      </c>
    </row>
    <row r="60" spans="1:15">
      <c r="A60" s="10">
        <f t="shared" si="7"/>
        <v>57</v>
      </c>
      <c r="B60" s="6">
        <f>'Fixed Rate'!C91</f>
        <v>5</v>
      </c>
      <c r="C60" s="1">
        <f t="shared" si="0"/>
        <v>141.71</v>
      </c>
      <c r="D60" s="5">
        <f>IF('Fixed Rate'!E91="",E60-C60,IF(ISBLANK('Fixed Rate'!E91),0,'Fixed Rate'!E91-C60))</f>
        <v>320.74</v>
      </c>
      <c r="E60" s="1">
        <f t="shared" si="1"/>
        <v>462.45</v>
      </c>
      <c r="F60" s="1">
        <f t="shared" si="8"/>
        <v>462.45000000000005</v>
      </c>
      <c r="G60" s="1">
        <f t="shared" si="2"/>
        <v>33688.78</v>
      </c>
      <c r="I60" s="10">
        <f t="shared" si="3"/>
        <v>57</v>
      </c>
      <c r="J60" s="6">
        <f>'Adjustable Rate'!C91</f>
        <v>6</v>
      </c>
      <c r="K60" s="1">
        <f t="shared" si="4"/>
        <v>150.11000000000001</v>
      </c>
      <c r="L60" s="5">
        <f>IF('Adjustable Rate'!E91="",M60-K60,IF(ISBLANK('Adjustable Rate'!E91),0,'Adjustable Rate'!E91-K60))</f>
        <v>399.19999999999993</v>
      </c>
      <c r="M60" s="1">
        <f t="shared" si="5"/>
        <v>549.30999999999995</v>
      </c>
      <c r="N60" s="1">
        <f t="shared" si="9"/>
        <v>549.30999999999995</v>
      </c>
      <c r="O60" s="1">
        <f t="shared" si="6"/>
        <v>29623.119999999999</v>
      </c>
    </row>
    <row r="61" spans="1:15">
      <c r="A61" s="10">
        <f t="shared" si="7"/>
        <v>58</v>
      </c>
      <c r="B61" s="6">
        <f>'Fixed Rate'!C92</f>
        <v>5</v>
      </c>
      <c r="C61" s="1">
        <f t="shared" si="0"/>
        <v>140.37</v>
      </c>
      <c r="D61" s="5">
        <f>IF('Fixed Rate'!E92="",E61-C61,IF(ISBLANK('Fixed Rate'!E92),0,'Fixed Rate'!E92-C61))</f>
        <v>322.08</v>
      </c>
      <c r="E61" s="1">
        <f t="shared" si="1"/>
        <v>462.45</v>
      </c>
      <c r="F61" s="1">
        <f t="shared" si="8"/>
        <v>462.45</v>
      </c>
      <c r="G61" s="1">
        <f t="shared" si="2"/>
        <v>33366.699999999997</v>
      </c>
      <c r="I61" s="10">
        <f t="shared" si="3"/>
        <v>58</v>
      </c>
      <c r="J61" s="6">
        <f>'Adjustable Rate'!C92</f>
        <v>6</v>
      </c>
      <c r="K61" s="1">
        <f t="shared" si="4"/>
        <v>148.12</v>
      </c>
      <c r="L61" s="5">
        <f>IF('Adjustable Rate'!E92="",M61-K61,IF(ISBLANK('Adjustable Rate'!E92),0,'Adjustable Rate'!E92-K61))</f>
        <v>401.18999999999994</v>
      </c>
      <c r="M61" s="1">
        <f t="shared" si="5"/>
        <v>549.30999999999995</v>
      </c>
      <c r="N61" s="1">
        <f t="shared" si="9"/>
        <v>549.30999999999995</v>
      </c>
      <c r="O61" s="1">
        <f t="shared" si="6"/>
        <v>29221.93</v>
      </c>
    </row>
    <row r="62" spans="1:15">
      <c r="A62" s="10">
        <f t="shared" si="7"/>
        <v>59</v>
      </c>
      <c r="B62" s="6">
        <f>'Fixed Rate'!C93</f>
        <v>5</v>
      </c>
      <c r="C62" s="1">
        <f t="shared" si="0"/>
        <v>139.03</v>
      </c>
      <c r="D62" s="5">
        <f>IF('Fixed Rate'!E93="",E62-C62,IF(ISBLANK('Fixed Rate'!E93),0,'Fixed Rate'!E93-C62))</f>
        <v>323.41999999999996</v>
      </c>
      <c r="E62" s="1">
        <f t="shared" si="1"/>
        <v>462.45</v>
      </c>
      <c r="F62" s="1">
        <f t="shared" si="8"/>
        <v>462.44999999999993</v>
      </c>
      <c r="G62" s="1">
        <f t="shared" si="2"/>
        <v>33043.279999999999</v>
      </c>
      <c r="I62" s="10">
        <f t="shared" si="3"/>
        <v>59</v>
      </c>
      <c r="J62" s="6">
        <f>'Adjustable Rate'!C93</f>
        <v>6</v>
      </c>
      <c r="K62" s="1">
        <f t="shared" si="4"/>
        <v>146.11000000000001</v>
      </c>
      <c r="L62" s="5">
        <f>IF('Adjustable Rate'!E93="",M62-K62,IF(ISBLANK('Adjustable Rate'!E93),0,'Adjustable Rate'!E93-K62))</f>
        <v>403.19999999999993</v>
      </c>
      <c r="M62" s="1">
        <f t="shared" si="5"/>
        <v>549.30999999999995</v>
      </c>
      <c r="N62" s="1">
        <f t="shared" si="9"/>
        <v>549.30999999999995</v>
      </c>
      <c r="O62" s="1">
        <f t="shared" si="6"/>
        <v>28818.73</v>
      </c>
    </row>
    <row r="63" spans="1:15">
      <c r="A63" s="10">
        <f t="shared" si="7"/>
        <v>60</v>
      </c>
      <c r="B63" s="6">
        <f>'Fixed Rate'!C94</f>
        <v>5</v>
      </c>
      <c r="C63" s="1">
        <f t="shared" si="0"/>
        <v>137.68</v>
      </c>
      <c r="D63" s="5">
        <f>IF('Fixed Rate'!E94="",E63-C63,IF(ISBLANK('Fixed Rate'!E94),0,'Fixed Rate'!E94-C63))</f>
        <v>324.77</v>
      </c>
      <c r="E63" s="1">
        <f t="shared" si="1"/>
        <v>462.45</v>
      </c>
      <c r="F63" s="1">
        <f t="shared" si="8"/>
        <v>462.45</v>
      </c>
      <c r="G63" s="1">
        <f t="shared" si="2"/>
        <v>32718.51</v>
      </c>
      <c r="I63" s="10">
        <f t="shared" si="3"/>
        <v>60</v>
      </c>
      <c r="J63" s="6">
        <f>'Adjustable Rate'!C94</f>
        <v>6</v>
      </c>
      <c r="K63" s="1">
        <f t="shared" si="4"/>
        <v>144.09</v>
      </c>
      <c r="L63" s="5">
        <f>IF('Adjustable Rate'!E94="",M63-K63,IF(ISBLANK('Adjustable Rate'!E94),0,'Adjustable Rate'!E94-K63))</f>
        <v>405.21999999999991</v>
      </c>
      <c r="M63" s="1">
        <f t="shared" si="5"/>
        <v>549.30999999999995</v>
      </c>
      <c r="N63" s="1">
        <f t="shared" si="9"/>
        <v>549.30999999999995</v>
      </c>
      <c r="O63" s="1">
        <f t="shared" si="6"/>
        <v>28413.51</v>
      </c>
    </row>
    <row r="64" spans="1:15">
      <c r="A64" s="10">
        <f t="shared" si="7"/>
        <v>61</v>
      </c>
      <c r="B64" s="6">
        <f>'Fixed Rate'!C95</f>
        <v>5</v>
      </c>
      <c r="C64" s="11">
        <f t="shared" si="0"/>
        <v>136.33000000000001</v>
      </c>
      <c r="D64" s="5">
        <f>IF('Fixed Rate'!E95="",E64-C64,IF(ISBLANK('Fixed Rate'!E95),0,'Fixed Rate'!E95-C64))</f>
        <v>326.12</v>
      </c>
      <c r="E64" s="1">
        <f t="shared" si="1"/>
        <v>462.45</v>
      </c>
      <c r="F64" s="1">
        <f t="shared" si="8"/>
        <v>462.45000000000005</v>
      </c>
      <c r="G64" s="1">
        <f t="shared" si="2"/>
        <v>32392.39</v>
      </c>
      <c r="I64" s="10">
        <f t="shared" si="3"/>
        <v>61</v>
      </c>
      <c r="J64" s="6">
        <f>'Adjustable Rate'!C95</f>
        <v>6</v>
      </c>
      <c r="K64" s="11">
        <f t="shared" si="4"/>
        <v>142.07</v>
      </c>
      <c r="L64" s="5">
        <f>IF('Adjustable Rate'!E95="",M64-K64,IF(ISBLANK('Adjustable Rate'!E95),0,'Adjustable Rate'!E95-K64))</f>
        <v>407.23999999999995</v>
      </c>
      <c r="M64" s="1">
        <f t="shared" si="5"/>
        <v>549.30999999999995</v>
      </c>
      <c r="N64" s="1">
        <f t="shared" si="9"/>
        <v>549.30999999999995</v>
      </c>
      <c r="O64" s="1">
        <f t="shared" si="6"/>
        <v>28006.27</v>
      </c>
    </row>
    <row r="65" spans="1:15">
      <c r="A65" s="10">
        <f t="shared" si="7"/>
        <v>62</v>
      </c>
      <c r="B65" s="6">
        <f>'Fixed Rate'!C96</f>
        <v>5</v>
      </c>
      <c r="C65" s="1">
        <f t="shared" si="0"/>
        <v>134.97</v>
      </c>
      <c r="D65" s="5">
        <f>IF('Fixed Rate'!E96="",E65-C65,IF(ISBLANK('Fixed Rate'!E96),0,'Fixed Rate'!E96-C65))</f>
        <v>327.48</v>
      </c>
      <c r="E65" s="1">
        <f t="shared" si="1"/>
        <v>462.45</v>
      </c>
      <c r="F65" s="1">
        <f t="shared" si="8"/>
        <v>462.45000000000005</v>
      </c>
      <c r="G65" s="1">
        <f t="shared" si="2"/>
        <v>32064.91</v>
      </c>
      <c r="I65" s="10">
        <f t="shared" si="3"/>
        <v>62</v>
      </c>
      <c r="J65" s="6">
        <f>'Adjustable Rate'!C96</f>
        <v>6</v>
      </c>
      <c r="K65" s="1">
        <f t="shared" si="4"/>
        <v>140.03</v>
      </c>
      <c r="L65" s="5">
        <f>IF('Adjustable Rate'!E96="",M65-K65,IF(ISBLANK('Adjustable Rate'!E96),0,'Adjustable Rate'!E96-K65))</f>
        <v>409.28</v>
      </c>
      <c r="M65" s="1">
        <f t="shared" si="5"/>
        <v>549.30999999999995</v>
      </c>
      <c r="N65" s="1">
        <f t="shared" si="9"/>
        <v>549.30999999999995</v>
      </c>
      <c r="O65" s="1">
        <f t="shared" si="6"/>
        <v>27596.99</v>
      </c>
    </row>
    <row r="66" spans="1:15">
      <c r="A66" s="10">
        <f t="shared" si="7"/>
        <v>63</v>
      </c>
      <c r="B66" s="6">
        <f>'Fixed Rate'!C97</f>
        <v>5</v>
      </c>
      <c r="C66" s="1">
        <f t="shared" si="0"/>
        <v>133.6</v>
      </c>
      <c r="D66" s="5">
        <f>IF('Fixed Rate'!E97="",E66-C66,IF(ISBLANK('Fixed Rate'!E97),0,'Fixed Rate'!E97-C66))</f>
        <v>328.85</v>
      </c>
      <c r="E66" s="1">
        <f t="shared" si="1"/>
        <v>462.45</v>
      </c>
      <c r="F66" s="1">
        <f t="shared" si="8"/>
        <v>462.45000000000005</v>
      </c>
      <c r="G66" s="1">
        <f t="shared" si="2"/>
        <v>31736.06</v>
      </c>
      <c r="I66" s="10">
        <f t="shared" si="3"/>
        <v>63</v>
      </c>
      <c r="J66" s="6">
        <f>'Adjustable Rate'!C97</f>
        <v>6</v>
      </c>
      <c r="K66" s="1">
        <f t="shared" si="4"/>
        <v>137.97999999999999</v>
      </c>
      <c r="L66" s="5">
        <f>IF('Adjustable Rate'!E97="",M66-K66,IF(ISBLANK('Adjustable Rate'!E97),0,'Adjustable Rate'!E97-K66))</f>
        <v>411.32999999999993</v>
      </c>
      <c r="M66" s="1">
        <f t="shared" si="5"/>
        <v>549.30999999999995</v>
      </c>
      <c r="N66" s="1">
        <f t="shared" si="9"/>
        <v>549.30999999999995</v>
      </c>
      <c r="O66" s="1">
        <f t="shared" si="6"/>
        <v>27185.66</v>
      </c>
    </row>
    <row r="67" spans="1:15">
      <c r="A67" s="10">
        <f t="shared" si="7"/>
        <v>64</v>
      </c>
      <c r="B67" s="6">
        <f>'Fixed Rate'!C98</f>
        <v>5</v>
      </c>
      <c r="C67" s="1">
        <f t="shared" si="0"/>
        <v>132.22999999999999</v>
      </c>
      <c r="D67" s="5">
        <f>IF('Fixed Rate'!E98="",E67-C67,IF(ISBLANK('Fixed Rate'!E98),0,'Fixed Rate'!E98-C67))</f>
        <v>330.22</v>
      </c>
      <c r="E67" s="1">
        <f t="shared" si="1"/>
        <v>462.45</v>
      </c>
      <c r="F67" s="1">
        <f t="shared" si="8"/>
        <v>462.45000000000005</v>
      </c>
      <c r="G67" s="1">
        <f t="shared" si="2"/>
        <v>31405.84</v>
      </c>
      <c r="I67" s="10">
        <f t="shared" si="3"/>
        <v>64</v>
      </c>
      <c r="J67" s="6">
        <f>'Adjustable Rate'!C98</f>
        <v>6</v>
      </c>
      <c r="K67" s="1">
        <f t="shared" si="4"/>
        <v>135.93</v>
      </c>
      <c r="L67" s="5">
        <f>IF('Adjustable Rate'!E98="",M67-K67,IF(ISBLANK('Adjustable Rate'!E98),0,'Adjustable Rate'!E98-K67))</f>
        <v>413.37999999999994</v>
      </c>
      <c r="M67" s="1">
        <f t="shared" si="5"/>
        <v>549.30999999999995</v>
      </c>
      <c r="N67" s="1">
        <f t="shared" si="9"/>
        <v>549.30999999999995</v>
      </c>
      <c r="O67" s="1">
        <f t="shared" si="6"/>
        <v>26772.28</v>
      </c>
    </row>
    <row r="68" spans="1:15">
      <c r="A68" s="10">
        <f t="shared" ref="A68:A131" si="10">IF(A67&gt;=nper,"",A67+1)</f>
        <v>65</v>
      </c>
      <c r="B68" s="6">
        <f>'Fixed Rate'!C99</f>
        <v>5</v>
      </c>
      <c r="C68" s="1">
        <f t="shared" ref="C68:C131" si="11">ROUND(B68/1200*G67,2)</f>
        <v>130.86000000000001</v>
      </c>
      <c r="D68" s="5">
        <f>IF('Fixed Rate'!E99="",E68-C68,IF(ISBLANK('Fixed Rate'!E99),0,'Fixed Rate'!E99-C68))</f>
        <v>331.59</v>
      </c>
      <c r="E68" s="1">
        <f t="shared" ref="E68:E131" si="12">MIN(ROUND(IF(B68=$C$2,$C$1,IF(B68=B67,E67,-PMT(B68/1200,nper-A68+1,G67))),2),G67+ROUND(B68/1200*G67,2))</f>
        <v>462.45</v>
      </c>
      <c r="F68" s="1">
        <f t="shared" si="8"/>
        <v>462.45</v>
      </c>
      <c r="G68" s="1">
        <f t="shared" ref="G68:G131" si="13">IF(ROUND(G67-D68,2)&lt;0,0,ROUND(G67-D68,2))</f>
        <v>31074.25</v>
      </c>
      <c r="I68" s="10">
        <f t="shared" ref="I68:I131" si="14">IF(I67&gt;=nper2,"",I67+1)</f>
        <v>65</v>
      </c>
      <c r="J68" s="6">
        <f>'Adjustable Rate'!C99</f>
        <v>6</v>
      </c>
      <c r="K68" s="1">
        <f t="shared" ref="K68:K131" si="15">ROUND(J68/1200*O67,2)</f>
        <v>133.86000000000001</v>
      </c>
      <c r="L68" s="5">
        <f>IF('Adjustable Rate'!E99="",M68-K68,IF(ISBLANK('Adjustable Rate'!E99),0,'Adjustable Rate'!E99-K68))</f>
        <v>415.44999999999993</v>
      </c>
      <c r="M68" s="1">
        <f t="shared" ref="M68:M131" si="16">MIN(ROUND(IF(J68=$K$2,$K$1,IF(J68=J67,M67,-PMT(J68/1200,nper2-I68+1,O67))),2),O67+ROUND(J68/1200*O67,2))</f>
        <v>549.30999999999995</v>
      </c>
      <c r="N68" s="1">
        <f t="shared" si="9"/>
        <v>549.30999999999995</v>
      </c>
      <c r="O68" s="1">
        <f t="shared" ref="O68:O131" si="17">IF(ROUND(O67-L68,2)&lt;0,0,ROUND(O67-L68,2))</f>
        <v>26356.83</v>
      </c>
    </row>
    <row r="69" spans="1:15">
      <c r="A69" s="10">
        <f t="shared" si="10"/>
        <v>66</v>
      </c>
      <c r="B69" s="6">
        <f>'Fixed Rate'!C100</f>
        <v>5</v>
      </c>
      <c r="C69" s="1">
        <f t="shared" si="11"/>
        <v>129.47999999999999</v>
      </c>
      <c r="D69" s="5">
        <f>IF('Fixed Rate'!E100="",E69-C69,IF(ISBLANK('Fixed Rate'!E100),0,'Fixed Rate'!E100-C69))</f>
        <v>332.97</v>
      </c>
      <c r="E69" s="1">
        <f t="shared" si="12"/>
        <v>462.45</v>
      </c>
      <c r="F69" s="1">
        <f t="shared" ref="F69:F132" si="18">IF(G69&lt;=0,G68+C69,C69+D69)</f>
        <v>462.45000000000005</v>
      </c>
      <c r="G69" s="1">
        <f t="shared" si="13"/>
        <v>30741.279999999999</v>
      </c>
      <c r="I69" s="10">
        <f t="shared" si="14"/>
        <v>66</v>
      </c>
      <c r="J69" s="6">
        <f>'Adjustable Rate'!C100</f>
        <v>6</v>
      </c>
      <c r="K69" s="1">
        <f t="shared" si="15"/>
        <v>131.78</v>
      </c>
      <c r="L69" s="5">
        <f>IF('Adjustable Rate'!E100="",M69-K69,IF(ISBLANK('Adjustable Rate'!E100),0,'Adjustable Rate'!E100-K69))</f>
        <v>417.53</v>
      </c>
      <c r="M69" s="1">
        <f t="shared" si="16"/>
        <v>549.30999999999995</v>
      </c>
      <c r="N69" s="1">
        <f t="shared" ref="N69:N132" si="19">IF(O69&lt;=0,O68+K69,K69+L69)</f>
        <v>549.30999999999995</v>
      </c>
      <c r="O69" s="1">
        <f t="shared" si="17"/>
        <v>25939.3</v>
      </c>
    </row>
    <row r="70" spans="1:15">
      <c r="A70" s="10">
        <f t="shared" si="10"/>
        <v>67</v>
      </c>
      <c r="B70" s="6">
        <f>'Fixed Rate'!C101</f>
        <v>5</v>
      </c>
      <c r="C70" s="1">
        <f t="shared" si="11"/>
        <v>128.09</v>
      </c>
      <c r="D70" s="5">
        <f>IF('Fixed Rate'!E101="",E70-C70,IF(ISBLANK('Fixed Rate'!E101),0,'Fixed Rate'!E101-C70))</f>
        <v>334.36</v>
      </c>
      <c r="E70" s="1">
        <f t="shared" si="12"/>
        <v>462.45</v>
      </c>
      <c r="F70" s="1">
        <f t="shared" si="18"/>
        <v>462.45000000000005</v>
      </c>
      <c r="G70" s="1">
        <f t="shared" si="13"/>
        <v>30406.92</v>
      </c>
      <c r="I70" s="10">
        <f t="shared" si="14"/>
        <v>67</v>
      </c>
      <c r="J70" s="6">
        <f>'Adjustable Rate'!C101</f>
        <v>6</v>
      </c>
      <c r="K70" s="1">
        <f t="shared" si="15"/>
        <v>129.69999999999999</v>
      </c>
      <c r="L70" s="5">
        <f>IF('Adjustable Rate'!E101="",M70-K70,IF(ISBLANK('Adjustable Rate'!E101),0,'Adjustable Rate'!E101-K70))</f>
        <v>419.60999999999996</v>
      </c>
      <c r="M70" s="1">
        <f t="shared" si="16"/>
        <v>549.30999999999995</v>
      </c>
      <c r="N70" s="1">
        <f t="shared" si="19"/>
        <v>549.30999999999995</v>
      </c>
      <c r="O70" s="1">
        <f t="shared" si="17"/>
        <v>25519.69</v>
      </c>
    </row>
    <row r="71" spans="1:15">
      <c r="A71" s="10">
        <f t="shared" si="10"/>
        <v>68</v>
      </c>
      <c r="B71" s="6">
        <f>'Fixed Rate'!C102</f>
        <v>5</v>
      </c>
      <c r="C71" s="1">
        <f t="shared" si="11"/>
        <v>126.7</v>
      </c>
      <c r="D71" s="5">
        <f>IF('Fixed Rate'!E102="",E71-C71,IF(ISBLANK('Fixed Rate'!E102),0,'Fixed Rate'!E102-C71))</f>
        <v>335.75</v>
      </c>
      <c r="E71" s="1">
        <f t="shared" si="12"/>
        <v>462.45</v>
      </c>
      <c r="F71" s="1">
        <f t="shared" si="18"/>
        <v>462.45</v>
      </c>
      <c r="G71" s="1">
        <f t="shared" si="13"/>
        <v>30071.17</v>
      </c>
      <c r="I71" s="10">
        <f t="shared" si="14"/>
        <v>68</v>
      </c>
      <c r="J71" s="6">
        <f>'Adjustable Rate'!C102</f>
        <v>6</v>
      </c>
      <c r="K71" s="1">
        <f t="shared" si="15"/>
        <v>127.6</v>
      </c>
      <c r="L71" s="5">
        <f>IF('Adjustable Rate'!E102="",M71-K71,IF(ISBLANK('Adjustable Rate'!E102),0,'Adjustable Rate'!E102-K71))</f>
        <v>421.70999999999992</v>
      </c>
      <c r="M71" s="1">
        <f t="shared" si="16"/>
        <v>549.30999999999995</v>
      </c>
      <c r="N71" s="1">
        <f t="shared" si="19"/>
        <v>549.30999999999995</v>
      </c>
      <c r="O71" s="1">
        <f t="shared" si="17"/>
        <v>25097.98</v>
      </c>
    </row>
    <row r="72" spans="1:15">
      <c r="A72" s="10">
        <f t="shared" si="10"/>
        <v>69</v>
      </c>
      <c r="B72" s="6">
        <f>'Fixed Rate'!C103</f>
        <v>5</v>
      </c>
      <c r="C72" s="1">
        <f t="shared" si="11"/>
        <v>125.3</v>
      </c>
      <c r="D72" s="5">
        <f>IF('Fixed Rate'!E103="",E72-C72,IF(ISBLANK('Fixed Rate'!E103),0,'Fixed Rate'!E103-C72))</f>
        <v>337.15</v>
      </c>
      <c r="E72" s="1">
        <f t="shared" si="12"/>
        <v>462.45</v>
      </c>
      <c r="F72" s="1">
        <f t="shared" si="18"/>
        <v>462.45</v>
      </c>
      <c r="G72" s="1">
        <f t="shared" si="13"/>
        <v>29734.02</v>
      </c>
      <c r="I72" s="10">
        <f t="shared" si="14"/>
        <v>69</v>
      </c>
      <c r="J72" s="6">
        <f>'Adjustable Rate'!C103</f>
        <v>6</v>
      </c>
      <c r="K72" s="1">
        <f t="shared" si="15"/>
        <v>125.49</v>
      </c>
      <c r="L72" s="5">
        <f>IF('Adjustable Rate'!E103="",M72-K72,IF(ISBLANK('Adjustable Rate'!E103),0,'Adjustable Rate'!E103-K72))</f>
        <v>423.81999999999994</v>
      </c>
      <c r="M72" s="1">
        <f t="shared" si="16"/>
        <v>549.30999999999995</v>
      </c>
      <c r="N72" s="1">
        <f t="shared" si="19"/>
        <v>549.30999999999995</v>
      </c>
      <c r="O72" s="1">
        <f t="shared" si="17"/>
        <v>24674.16</v>
      </c>
    </row>
    <row r="73" spans="1:15">
      <c r="A73" s="10">
        <f t="shared" si="10"/>
        <v>70</v>
      </c>
      <c r="B73" s="6">
        <f>'Fixed Rate'!C104</f>
        <v>5</v>
      </c>
      <c r="C73" s="1">
        <f t="shared" si="11"/>
        <v>123.89</v>
      </c>
      <c r="D73" s="5">
        <f>IF('Fixed Rate'!E104="",E73-C73,IF(ISBLANK('Fixed Rate'!E104),0,'Fixed Rate'!E104-C73))</f>
        <v>338.56</v>
      </c>
      <c r="E73" s="1">
        <f t="shared" si="12"/>
        <v>462.45</v>
      </c>
      <c r="F73" s="1">
        <f t="shared" si="18"/>
        <v>462.45</v>
      </c>
      <c r="G73" s="1">
        <f t="shared" si="13"/>
        <v>29395.46</v>
      </c>
      <c r="I73" s="10">
        <f t="shared" si="14"/>
        <v>70</v>
      </c>
      <c r="J73" s="6">
        <f>'Adjustable Rate'!C104</f>
        <v>6</v>
      </c>
      <c r="K73" s="1">
        <f t="shared" si="15"/>
        <v>123.37</v>
      </c>
      <c r="L73" s="5">
        <f>IF('Adjustable Rate'!E104="",M73-K73,IF(ISBLANK('Adjustable Rate'!E104),0,'Adjustable Rate'!E104-K73))</f>
        <v>425.93999999999994</v>
      </c>
      <c r="M73" s="1">
        <f t="shared" si="16"/>
        <v>549.30999999999995</v>
      </c>
      <c r="N73" s="1">
        <f t="shared" si="19"/>
        <v>549.30999999999995</v>
      </c>
      <c r="O73" s="1">
        <f t="shared" si="17"/>
        <v>24248.22</v>
      </c>
    </row>
    <row r="74" spans="1:15">
      <c r="A74" s="10">
        <f t="shared" si="10"/>
        <v>71</v>
      </c>
      <c r="B74" s="6">
        <f>'Fixed Rate'!C105</f>
        <v>5</v>
      </c>
      <c r="C74" s="1">
        <f t="shared" si="11"/>
        <v>122.48</v>
      </c>
      <c r="D74" s="5">
        <f>IF('Fixed Rate'!E105="",E74-C74,IF(ISBLANK('Fixed Rate'!E105),0,'Fixed Rate'!E105-C74))</f>
        <v>339.96999999999997</v>
      </c>
      <c r="E74" s="1">
        <f t="shared" si="12"/>
        <v>462.45</v>
      </c>
      <c r="F74" s="1">
        <f t="shared" si="18"/>
        <v>462.45</v>
      </c>
      <c r="G74" s="1">
        <f t="shared" si="13"/>
        <v>29055.49</v>
      </c>
      <c r="I74" s="10">
        <f t="shared" si="14"/>
        <v>71</v>
      </c>
      <c r="J74" s="6">
        <f>'Adjustable Rate'!C105</f>
        <v>6</v>
      </c>
      <c r="K74" s="1">
        <f t="shared" si="15"/>
        <v>121.24</v>
      </c>
      <c r="L74" s="5">
        <f>IF('Adjustable Rate'!E105="",M74-K74,IF(ISBLANK('Adjustable Rate'!E105),0,'Adjustable Rate'!E105-K74))</f>
        <v>428.06999999999994</v>
      </c>
      <c r="M74" s="1">
        <f t="shared" si="16"/>
        <v>549.30999999999995</v>
      </c>
      <c r="N74" s="1">
        <f t="shared" si="19"/>
        <v>549.30999999999995</v>
      </c>
      <c r="O74" s="1">
        <f t="shared" si="17"/>
        <v>23820.15</v>
      </c>
    </row>
    <row r="75" spans="1:15">
      <c r="A75" s="10">
        <f t="shared" si="10"/>
        <v>72</v>
      </c>
      <c r="B75" s="6">
        <f>'Fixed Rate'!C106</f>
        <v>5</v>
      </c>
      <c r="C75" s="1">
        <f t="shared" si="11"/>
        <v>121.06</v>
      </c>
      <c r="D75" s="5">
        <f>IF('Fixed Rate'!E106="",E75-C75,IF(ISBLANK('Fixed Rate'!E106),0,'Fixed Rate'!E106-C75))</f>
        <v>341.39</v>
      </c>
      <c r="E75" s="1">
        <f t="shared" si="12"/>
        <v>462.45</v>
      </c>
      <c r="F75" s="1">
        <f t="shared" si="18"/>
        <v>462.45</v>
      </c>
      <c r="G75" s="1">
        <f t="shared" si="13"/>
        <v>28714.1</v>
      </c>
      <c r="I75" s="10">
        <f t="shared" si="14"/>
        <v>72</v>
      </c>
      <c r="J75" s="6">
        <f>'Adjustable Rate'!C106</f>
        <v>6</v>
      </c>
      <c r="K75" s="1">
        <f t="shared" si="15"/>
        <v>119.1</v>
      </c>
      <c r="L75" s="5">
        <f>IF('Adjustable Rate'!E106="",M75-K75,IF(ISBLANK('Adjustable Rate'!E106),0,'Adjustable Rate'!E106-K75))</f>
        <v>430.20999999999992</v>
      </c>
      <c r="M75" s="1">
        <f t="shared" si="16"/>
        <v>549.30999999999995</v>
      </c>
      <c r="N75" s="1">
        <f t="shared" si="19"/>
        <v>549.30999999999995</v>
      </c>
      <c r="O75" s="1">
        <f t="shared" si="17"/>
        <v>23389.94</v>
      </c>
    </row>
    <row r="76" spans="1:15">
      <c r="A76" s="10">
        <f t="shared" si="10"/>
        <v>73</v>
      </c>
      <c r="B76" s="6">
        <f>'Fixed Rate'!C107</f>
        <v>5</v>
      </c>
      <c r="C76" s="1">
        <f t="shared" si="11"/>
        <v>119.64</v>
      </c>
      <c r="D76" s="5">
        <f>IF('Fixed Rate'!E107="",E76-C76,IF(ISBLANK('Fixed Rate'!E107),0,'Fixed Rate'!E107-C76))</f>
        <v>342.81</v>
      </c>
      <c r="E76" s="1">
        <f t="shared" si="12"/>
        <v>462.45</v>
      </c>
      <c r="F76" s="1">
        <f t="shared" si="18"/>
        <v>462.45</v>
      </c>
      <c r="G76" s="1">
        <f t="shared" si="13"/>
        <v>28371.29</v>
      </c>
      <c r="I76" s="10">
        <f t="shared" si="14"/>
        <v>73</v>
      </c>
      <c r="J76" s="6">
        <f>'Adjustable Rate'!C107</f>
        <v>6</v>
      </c>
      <c r="K76" s="1">
        <f t="shared" si="15"/>
        <v>116.95</v>
      </c>
      <c r="L76" s="5">
        <f>IF('Adjustable Rate'!E107="",M76-K76,IF(ISBLANK('Adjustable Rate'!E107),0,'Adjustable Rate'!E107-K76))</f>
        <v>432.35999999999996</v>
      </c>
      <c r="M76" s="1">
        <f t="shared" si="16"/>
        <v>549.30999999999995</v>
      </c>
      <c r="N76" s="1">
        <f t="shared" si="19"/>
        <v>549.30999999999995</v>
      </c>
      <c r="O76" s="1">
        <f t="shared" si="17"/>
        <v>22957.58</v>
      </c>
    </row>
    <row r="77" spans="1:15">
      <c r="A77" s="10">
        <f t="shared" si="10"/>
        <v>74</v>
      </c>
      <c r="B77" s="6">
        <f>'Fixed Rate'!C108</f>
        <v>5</v>
      </c>
      <c r="C77" s="1">
        <f t="shared" si="11"/>
        <v>118.21</v>
      </c>
      <c r="D77" s="5">
        <f>IF('Fixed Rate'!E108="",E77-C77,IF(ISBLANK('Fixed Rate'!E108),0,'Fixed Rate'!E108-C77))</f>
        <v>344.24</v>
      </c>
      <c r="E77" s="1">
        <f t="shared" si="12"/>
        <v>462.45</v>
      </c>
      <c r="F77" s="1">
        <f t="shared" si="18"/>
        <v>462.45</v>
      </c>
      <c r="G77" s="1">
        <f t="shared" si="13"/>
        <v>28027.05</v>
      </c>
      <c r="I77" s="10">
        <f t="shared" si="14"/>
        <v>74</v>
      </c>
      <c r="J77" s="6">
        <f>'Adjustable Rate'!C108</f>
        <v>6</v>
      </c>
      <c r="K77" s="1">
        <f t="shared" si="15"/>
        <v>114.79</v>
      </c>
      <c r="L77" s="5">
        <f>IF('Adjustable Rate'!E108="",M77-K77,IF(ISBLANK('Adjustable Rate'!E108),0,'Adjustable Rate'!E108-K77))</f>
        <v>434.51999999999992</v>
      </c>
      <c r="M77" s="1">
        <f t="shared" si="16"/>
        <v>549.30999999999995</v>
      </c>
      <c r="N77" s="1">
        <f t="shared" si="19"/>
        <v>549.30999999999995</v>
      </c>
      <c r="O77" s="1">
        <f t="shared" si="17"/>
        <v>22523.06</v>
      </c>
    </row>
    <row r="78" spans="1:15">
      <c r="A78" s="10">
        <f t="shared" si="10"/>
        <v>75</v>
      </c>
      <c r="B78" s="6">
        <f>'Fixed Rate'!C109</f>
        <v>5</v>
      </c>
      <c r="C78" s="1">
        <f t="shared" si="11"/>
        <v>116.78</v>
      </c>
      <c r="D78" s="5">
        <f>IF('Fixed Rate'!E109="",E78-C78,IF(ISBLANK('Fixed Rate'!E109),0,'Fixed Rate'!E109-C78))</f>
        <v>345.66999999999996</v>
      </c>
      <c r="E78" s="1">
        <f t="shared" si="12"/>
        <v>462.45</v>
      </c>
      <c r="F78" s="1">
        <f t="shared" si="18"/>
        <v>462.44999999999993</v>
      </c>
      <c r="G78" s="1">
        <f t="shared" si="13"/>
        <v>27681.38</v>
      </c>
      <c r="I78" s="10">
        <f t="shared" si="14"/>
        <v>75</v>
      </c>
      <c r="J78" s="6">
        <f>'Adjustable Rate'!C109</f>
        <v>6</v>
      </c>
      <c r="K78" s="1">
        <f t="shared" si="15"/>
        <v>112.62</v>
      </c>
      <c r="L78" s="5">
        <f>IF('Adjustable Rate'!E109="",M78-K78,IF(ISBLANK('Adjustable Rate'!E109),0,'Adjustable Rate'!E109-K78))</f>
        <v>436.68999999999994</v>
      </c>
      <c r="M78" s="1">
        <f t="shared" si="16"/>
        <v>549.30999999999995</v>
      </c>
      <c r="N78" s="1">
        <f t="shared" si="19"/>
        <v>549.30999999999995</v>
      </c>
      <c r="O78" s="1">
        <f t="shared" si="17"/>
        <v>22086.37</v>
      </c>
    </row>
    <row r="79" spans="1:15">
      <c r="A79" s="10">
        <f t="shared" si="10"/>
        <v>76</v>
      </c>
      <c r="B79" s="6">
        <f>'Fixed Rate'!C110</f>
        <v>5</v>
      </c>
      <c r="C79" s="1">
        <f t="shared" si="11"/>
        <v>115.34</v>
      </c>
      <c r="D79" s="5">
        <f>IF('Fixed Rate'!E110="",E79-C79,IF(ISBLANK('Fixed Rate'!E110),0,'Fixed Rate'!E110-C79))</f>
        <v>347.11</v>
      </c>
      <c r="E79" s="1">
        <f t="shared" si="12"/>
        <v>462.45</v>
      </c>
      <c r="F79" s="1">
        <f t="shared" si="18"/>
        <v>462.45000000000005</v>
      </c>
      <c r="G79" s="1">
        <f t="shared" si="13"/>
        <v>27334.27</v>
      </c>
      <c r="I79" s="10">
        <f t="shared" si="14"/>
        <v>76</v>
      </c>
      <c r="J79" s="6">
        <f>'Adjustable Rate'!C110</f>
        <v>6</v>
      </c>
      <c r="K79" s="1">
        <f t="shared" si="15"/>
        <v>110.43</v>
      </c>
      <c r="L79" s="5">
        <f>IF('Adjustable Rate'!E110="",M79-K79,IF(ISBLANK('Adjustable Rate'!E110),0,'Adjustable Rate'!E110-K79))</f>
        <v>438.87999999999994</v>
      </c>
      <c r="M79" s="1">
        <f t="shared" si="16"/>
        <v>549.30999999999995</v>
      </c>
      <c r="N79" s="1">
        <f t="shared" si="19"/>
        <v>549.30999999999995</v>
      </c>
      <c r="O79" s="1">
        <f t="shared" si="17"/>
        <v>21647.49</v>
      </c>
    </row>
    <row r="80" spans="1:15">
      <c r="A80" s="10">
        <f t="shared" si="10"/>
        <v>77</v>
      </c>
      <c r="B80" s="6">
        <f>'Fixed Rate'!C111</f>
        <v>5</v>
      </c>
      <c r="C80" s="1">
        <f t="shared" si="11"/>
        <v>113.89</v>
      </c>
      <c r="D80" s="5">
        <f>IF('Fixed Rate'!E111="",E80-C80,IF(ISBLANK('Fixed Rate'!E111),0,'Fixed Rate'!E111-C80))</f>
        <v>348.56</v>
      </c>
      <c r="E80" s="1">
        <f t="shared" si="12"/>
        <v>462.45</v>
      </c>
      <c r="F80" s="1">
        <f t="shared" si="18"/>
        <v>462.45</v>
      </c>
      <c r="G80" s="1">
        <f t="shared" si="13"/>
        <v>26985.71</v>
      </c>
      <c r="I80" s="10">
        <f t="shared" si="14"/>
        <v>77</v>
      </c>
      <c r="J80" s="6">
        <f>'Adjustable Rate'!C111</f>
        <v>6</v>
      </c>
      <c r="K80" s="1">
        <f t="shared" si="15"/>
        <v>108.24</v>
      </c>
      <c r="L80" s="5">
        <f>IF('Adjustable Rate'!E111="",M80-K80,IF(ISBLANK('Adjustable Rate'!E111),0,'Adjustable Rate'!E111-K80))</f>
        <v>441.06999999999994</v>
      </c>
      <c r="M80" s="1">
        <f t="shared" si="16"/>
        <v>549.30999999999995</v>
      </c>
      <c r="N80" s="1">
        <f t="shared" si="19"/>
        <v>549.30999999999995</v>
      </c>
      <c r="O80" s="1">
        <f t="shared" si="17"/>
        <v>21206.42</v>
      </c>
    </row>
    <row r="81" spans="1:15">
      <c r="A81" s="10">
        <f t="shared" si="10"/>
        <v>78</v>
      </c>
      <c r="B81" s="6">
        <f>'Fixed Rate'!C112</f>
        <v>5</v>
      </c>
      <c r="C81" s="1">
        <f t="shared" si="11"/>
        <v>112.44</v>
      </c>
      <c r="D81" s="5">
        <f>IF('Fixed Rate'!E112="",E81-C81,IF(ISBLANK('Fixed Rate'!E112),0,'Fixed Rate'!E112-C81))</f>
        <v>350.01</v>
      </c>
      <c r="E81" s="1">
        <f t="shared" si="12"/>
        <v>462.45</v>
      </c>
      <c r="F81" s="1">
        <f t="shared" si="18"/>
        <v>462.45</v>
      </c>
      <c r="G81" s="1">
        <f t="shared" si="13"/>
        <v>26635.7</v>
      </c>
      <c r="I81" s="10">
        <f t="shared" si="14"/>
        <v>78</v>
      </c>
      <c r="J81" s="6">
        <f>'Adjustable Rate'!C112</f>
        <v>6</v>
      </c>
      <c r="K81" s="1">
        <f t="shared" si="15"/>
        <v>106.03</v>
      </c>
      <c r="L81" s="5">
        <f>IF('Adjustable Rate'!E112="",M81-K81,IF(ISBLANK('Adjustable Rate'!E112),0,'Adjustable Rate'!E112-K81))</f>
        <v>443.28</v>
      </c>
      <c r="M81" s="1">
        <f t="shared" si="16"/>
        <v>549.30999999999995</v>
      </c>
      <c r="N81" s="1">
        <f t="shared" si="19"/>
        <v>549.30999999999995</v>
      </c>
      <c r="O81" s="1">
        <f t="shared" si="17"/>
        <v>20763.14</v>
      </c>
    </row>
    <row r="82" spans="1:15">
      <c r="A82" s="10">
        <f t="shared" si="10"/>
        <v>79</v>
      </c>
      <c r="B82" s="6">
        <f>'Fixed Rate'!C113</f>
        <v>5</v>
      </c>
      <c r="C82" s="1">
        <f t="shared" si="11"/>
        <v>110.98</v>
      </c>
      <c r="D82" s="5">
        <f>IF('Fixed Rate'!E113="",E82-C82,IF(ISBLANK('Fixed Rate'!E113),0,'Fixed Rate'!E113-C82))</f>
        <v>351.46999999999997</v>
      </c>
      <c r="E82" s="1">
        <f t="shared" si="12"/>
        <v>462.45</v>
      </c>
      <c r="F82" s="1">
        <f t="shared" si="18"/>
        <v>462.45</v>
      </c>
      <c r="G82" s="1">
        <f t="shared" si="13"/>
        <v>26284.23</v>
      </c>
      <c r="I82" s="10">
        <f t="shared" si="14"/>
        <v>79</v>
      </c>
      <c r="J82" s="6">
        <f>'Adjustable Rate'!C113</f>
        <v>6</v>
      </c>
      <c r="K82" s="1">
        <f t="shared" si="15"/>
        <v>103.82</v>
      </c>
      <c r="L82" s="5">
        <f>IF('Adjustable Rate'!E113="",M82-K82,IF(ISBLANK('Adjustable Rate'!E113),0,'Adjustable Rate'!E113-K82))</f>
        <v>445.48999999999995</v>
      </c>
      <c r="M82" s="1">
        <f t="shared" si="16"/>
        <v>549.30999999999995</v>
      </c>
      <c r="N82" s="1">
        <f t="shared" si="19"/>
        <v>549.30999999999995</v>
      </c>
      <c r="O82" s="1">
        <f t="shared" si="17"/>
        <v>20317.650000000001</v>
      </c>
    </row>
    <row r="83" spans="1:15">
      <c r="A83" s="10">
        <f t="shared" si="10"/>
        <v>80</v>
      </c>
      <c r="B83" s="6">
        <f>'Fixed Rate'!C114</f>
        <v>5</v>
      </c>
      <c r="C83" s="1">
        <f t="shared" si="11"/>
        <v>109.52</v>
      </c>
      <c r="D83" s="5">
        <f>IF('Fixed Rate'!E114="",E83-C83,IF(ISBLANK('Fixed Rate'!E114),0,'Fixed Rate'!E114-C83))</f>
        <v>352.93</v>
      </c>
      <c r="E83" s="1">
        <f t="shared" si="12"/>
        <v>462.45</v>
      </c>
      <c r="F83" s="1">
        <f t="shared" si="18"/>
        <v>462.45</v>
      </c>
      <c r="G83" s="1">
        <f t="shared" si="13"/>
        <v>25931.3</v>
      </c>
      <c r="I83" s="10">
        <f t="shared" si="14"/>
        <v>80</v>
      </c>
      <c r="J83" s="6">
        <f>'Adjustable Rate'!C114</f>
        <v>6</v>
      </c>
      <c r="K83" s="1">
        <f t="shared" si="15"/>
        <v>101.59</v>
      </c>
      <c r="L83" s="5">
        <f>IF('Adjustable Rate'!E114="",M83-K83,IF(ISBLANK('Adjustable Rate'!E114),0,'Adjustable Rate'!E114-K83))</f>
        <v>447.71999999999991</v>
      </c>
      <c r="M83" s="1">
        <f t="shared" si="16"/>
        <v>549.30999999999995</v>
      </c>
      <c r="N83" s="1">
        <f t="shared" si="19"/>
        <v>549.30999999999995</v>
      </c>
      <c r="O83" s="1">
        <f t="shared" si="17"/>
        <v>19869.93</v>
      </c>
    </row>
    <row r="84" spans="1:15">
      <c r="A84" s="10">
        <f t="shared" si="10"/>
        <v>81</v>
      </c>
      <c r="B84" s="6">
        <f>'Fixed Rate'!C115</f>
        <v>5</v>
      </c>
      <c r="C84" s="1">
        <f t="shared" si="11"/>
        <v>108.05</v>
      </c>
      <c r="D84" s="5">
        <f>IF('Fixed Rate'!E115="",E84-C84,IF(ISBLANK('Fixed Rate'!E115),0,'Fixed Rate'!E115-C84))</f>
        <v>354.4</v>
      </c>
      <c r="E84" s="1">
        <f t="shared" si="12"/>
        <v>462.45</v>
      </c>
      <c r="F84" s="1">
        <f t="shared" si="18"/>
        <v>462.45</v>
      </c>
      <c r="G84" s="1">
        <f t="shared" si="13"/>
        <v>25576.9</v>
      </c>
      <c r="I84" s="10">
        <f t="shared" si="14"/>
        <v>81</v>
      </c>
      <c r="J84" s="6">
        <f>'Adjustable Rate'!C115</f>
        <v>6</v>
      </c>
      <c r="K84" s="1">
        <f t="shared" si="15"/>
        <v>99.35</v>
      </c>
      <c r="L84" s="5">
        <f>IF('Adjustable Rate'!E115="",M84-K84,IF(ISBLANK('Adjustable Rate'!E115),0,'Adjustable Rate'!E115-K84))</f>
        <v>449.95999999999992</v>
      </c>
      <c r="M84" s="1">
        <f t="shared" si="16"/>
        <v>549.30999999999995</v>
      </c>
      <c r="N84" s="1">
        <f t="shared" si="19"/>
        <v>549.30999999999995</v>
      </c>
      <c r="O84" s="1">
        <f t="shared" si="17"/>
        <v>19419.97</v>
      </c>
    </row>
    <row r="85" spans="1:15">
      <c r="A85" s="10">
        <f t="shared" si="10"/>
        <v>82</v>
      </c>
      <c r="B85" s="6">
        <f>'Fixed Rate'!C116</f>
        <v>5</v>
      </c>
      <c r="C85" s="1">
        <f t="shared" si="11"/>
        <v>106.57</v>
      </c>
      <c r="D85" s="5">
        <f>IF('Fixed Rate'!E116="",E85-C85,IF(ISBLANK('Fixed Rate'!E116),0,'Fixed Rate'!E116-C85))</f>
        <v>355.88</v>
      </c>
      <c r="E85" s="1">
        <f t="shared" si="12"/>
        <v>462.45</v>
      </c>
      <c r="F85" s="1">
        <f t="shared" si="18"/>
        <v>462.45</v>
      </c>
      <c r="G85" s="1">
        <f t="shared" si="13"/>
        <v>25221.02</v>
      </c>
      <c r="I85" s="10">
        <f t="shared" si="14"/>
        <v>82</v>
      </c>
      <c r="J85" s="6">
        <f>'Adjustable Rate'!C116</f>
        <v>6</v>
      </c>
      <c r="K85" s="1">
        <f t="shared" si="15"/>
        <v>97.1</v>
      </c>
      <c r="L85" s="5">
        <f>IF('Adjustable Rate'!E116="",M85-K85,IF(ISBLANK('Adjustable Rate'!E116),0,'Adjustable Rate'!E116-K85))</f>
        <v>452.20999999999992</v>
      </c>
      <c r="M85" s="1">
        <f t="shared" si="16"/>
        <v>549.30999999999995</v>
      </c>
      <c r="N85" s="1">
        <f t="shared" si="19"/>
        <v>549.30999999999995</v>
      </c>
      <c r="O85" s="1">
        <f t="shared" si="17"/>
        <v>18967.759999999998</v>
      </c>
    </row>
    <row r="86" spans="1:15">
      <c r="A86" s="10">
        <f t="shared" si="10"/>
        <v>83</v>
      </c>
      <c r="B86" s="6">
        <f>'Fixed Rate'!C117</f>
        <v>5</v>
      </c>
      <c r="C86" s="1">
        <f t="shared" si="11"/>
        <v>105.09</v>
      </c>
      <c r="D86" s="5">
        <f>IF('Fixed Rate'!E117="",E86-C86,IF(ISBLANK('Fixed Rate'!E117),0,'Fixed Rate'!E117-C86))</f>
        <v>357.36</v>
      </c>
      <c r="E86" s="1">
        <f t="shared" si="12"/>
        <v>462.45</v>
      </c>
      <c r="F86" s="1">
        <f t="shared" si="18"/>
        <v>462.45000000000005</v>
      </c>
      <c r="G86" s="1">
        <f t="shared" si="13"/>
        <v>24863.66</v>
      </c>
      <c r="I86" s="10">
        <f t="shared" si="14"/>
        <v>83</v>
      </c>
      <c r="J86" s="6">
        <f>'Adjustable Rate'!C117</f>
        <v>6</v>
      </c>
      <c r="K86" s="1">
        <f t="shared" si="15"/>
        <v>94.84</v>
      </c>
      <c r="L86" s="5">
        <f>IF('Adjustable Rate'!E117="",M86-K86,IF(ISBLANK('Adjustable Rate'!E117),0,'Adjustable Rate'!E117-K86))</f>
        <v>454.46999999999991</v>
      </c>
      <c r="M86" s="1">
        <f t="shared" si="16"/>
        <v>549.30999999999995</v>
      </c>
      <c r="N86" s="1">
        <f t="shared" si="19"/>
        <v>549.30999999999995</v>
      </c>
      <c r="O86" s="1">
        <f t="shared" si="17"/>
        <v>18513.29</v>
      </c>
    </row>
    <row r="87" spans="1:15">
      <c r="A87" s="10">
        <f t="shared" si="10"/>
        <v>84</v>
      </c>
      <c r="B87" s="6">
        <f>'Fixed Rate'!C118</f>
        <v>5</v>
      </c>
      <c r="C87" s="1">
        <f t="shared" si="11"/>
        <v>103.6</v>
      </c>
      <c r="D87" s="5">
        <f>IF('Fixed Rate'!E118="",E87-C87,IF(ISBLANK('Fixed Rate'!E118),0,'Fixed Rate'!E118-C87))</f>
        <v>358.85</v>
      </c>
      <c r="E87" s="1">
        <f t="shared" si="12"/>
        <v>462.45</v>
      </c>
      <c r="F87" s="1">
        <f t="shared" si="18"/>
        <v>462.45000000000005</v>
      </c>
      <c r="G87" s="1">
        <f t="shared" si="13"/>
        <v>24504.81</v>
      </c>
      <c r="I87" s="10">
        <f t="shared" si="14"/>
        <v>84</v>
      </c>
      <c r="J87" s="6">
        <f>'Adjustable Rate'!C118</f>
        <v>6</v>
      </c>
      <c r="K87" s="1">
        <f t="shared" si="15"/>
        <v>92.57</v>
      </c>
      <c r="L87" s="5">
        <f>IF('Adjustable Rate'!E118="",M87-K87,IF(ISBLANK('Adjustable Rate'!E118),0,'Adjustable Rate'!E118-K87))</f>
        <v>456.73999999999995</v>
      </c>
      <c r="M87" s="1">
        <f t="shared" si="16"/>
        <v>549.30999999999995</v>
      </c>
      <c r="N87" s="1">
        <f t="shared" si="19"/>
        <v>549.30999999999995</v>
      </c>
      <c r="O87" s="1">
        <f t="shared" si="17"/>
        <v>18056.55</v>
      </c>
    </row>
    <row r="88" spans="1:15">
      <c r="A88" s="10">
        <f t="shared" si="10"/>
        <v>85</v>
      </c>
      <c r="B88" s="6">
        <f>'Fixed Rate'!C119</f>
        <v>5</v>
      </c>
      <c r="C88" s="1">
        <f t="shared" si="11"/>
        <v>102.1</v>
      </c>
      <c r="D88" s="5">
        <f>IF('Fixed Rate'!E119="",E88-C88,IF(ISBLANK('Fixed Rate'!E119),0,'Fixed Rate'!E119-C88))</f>
        <v>360.35</v>
      </c>
      <c r="E88" s="1">
        <f t="shared" si="12"/>
        <v>462.45</v>
      </c>
      <c r="F88" s="1">
        <f t="shared" si="18"/>
        <v>462.45000000000005</v>
      </c>
      <c r="G88" s="1">
        <f t="shared" si="13"/>
        <v>24144.46</v>
      </c>
      <c r="I88" s="10">
        <f t="shared" si="14"/>
        <v>85</v>
      </c>
      <c r="J88" s="6">
        <f>'Adjustable Rate'!C119</f>
        <v>6</v>
      </c>
      <c r="K88" s="1">
        <f t="shared" si="15"/>
        <v>90.28</v>
      </c>
      <c r="L88" s="5">
        <f>IF('Adjustable Rate'!E119="",M88-K88,IF(ISBLANK('Adjustable Rate'!E119),0,'Adjustable Rate'!E119-K88))</f>
        <v>459.03</v>
      </c>
      <c r="M88" s="1">
        <f t="shared" si="16"/>
        <v>549.30999999999995</v>
      </c>
      <c r="N88" s="1">
        <f t="shared" si="19"/>
        <v>549.30999999999995</v>
      </c>
      <c r="O88" s="1">
        <f t="shared" si="17"/>
        <v>17597.52</v>
      </c>
    </row>
    <row r="89" spans="1:15">
      <c r="A89" s="10">
        <f t="shared" si="10"/>
        <v>86</v>
      </c>
      <c r="B89" s="6">
        <f>'Fixed Rate'!C120</f>
        <v>5</v>
      </c>
      <c r="C89" s="1">
        <f t="shared" si="11"/>
        <v>100.6</v>
      </c>
      <c r="D89" s="5">
        <f>IF('Fixed Rate'!E120="",E89-C89,IF(ISBLANK('Fixed Rate'!E120),0,'Fixed Rate'!E120-C89))</f>
        <v>361.85</v>
      </c>
      <c r="E89" s="1">
        <f t="shared" si="12"/>
        <v>462.45</v>
      </c>
      <c r="F89" s="1">
        <f t="shared" si="18"/>
        <v>462.45000000000005</v>
      </c>
      <c r="G89" s="1">
        <f t="shared" si="13"/>
        <v>23782.61</v>
      </c>
      <c r="I89" s="10">
        <f t="shared" si="14"/>
        <v>86</v>
      </c>
      <c r="J89" s="6">
        <f>'Adjustable Rate'!C120</f>
        <v>6</v>
      </c>
      <c r="K89" s="1">
        <f t="shared" si="15"/>
        <v>87.99</v>
      </c>
      <c r="L89" s="5">
        <f>IF('Adjustable Rate'!E120="",M89-K89,IF(ISBLANK('Adjustable Rate'!E120),0,'Adjustable Rate'!E120-K89))</f>
        <v>461.31999999999994</v>
      </c>
      <c r="M89" s="1">
        <f t="shared" si="16"/>
        <v>549.30999999999995</v>
      </c>
      <c r="N89" s="1">
        <f t="shared" si="19"/>
        <v>549.30999999999995</v>
      </c>
      <c r="O89" s="1">
        <f t="shared" si="17"/>
        <v>17136.2</v>
      </c>
    </row>
    <row r="90" spans="1:15">
      <c r="A90" s="10">
        <f t="shared" si="10"/>
        <v>87</v>
      </c>
      <c r="B90" s="6">
        <f>'Fixed Rate'!C121</f>
        <v>5</v>
      </c>
      <c r="C90" s="1">
        <f t="shared" si="11"/>
        <v>99.09</v>
      </c>
      <c r="D90" s="5">
        <f>IF('Fixed Rate'!E121="",E90-C90,IF(ISBLANK('Fixed Rate'!E121),0,'Fixed Rate'!E121-C90))</f>
        <v>363.36</v>
      </c>
      <c r="E90" s="1">
        <f t="shared" si="12"/>
        <v>462.45</v>
      </c>
      <c r="F90" s="1">
        <f t="shared" si="18"/>
        <v>462.45000000000005</v>
      </c>
      <c r="G90" s="1">
        <f t="shared" si="13"/>
        <v>23419.25</v>
      </c>
      <c r="I90" s="10">
        <f t="shared" si="14"/>
        <v>87</v>
      </c>
      <c r="J90" s="6">
        <f>'Adjustable Rate'!C121</f>
        <v>6</v>
      </c>
      <c r="K90" s="1">
        <f t="shared" si="15"/>
        <v>85.68</v>
      </c>
      <c r="L90" s="5">
        <f>IF('Adjustable Rate'!E121="",M90-K90,IF(ISBLANK('Adjustable Rate'!E121),0,'Adjustable Rate'!E121-K90))</f>
        <v>463.62999999999994</v>
      </c>
      <c r="M90" s="1">
        <f t="shared" si="16"/>
        <v>549.30999999999995</v>
      </c>
      <c r="N90" s="1">
        <f t="shared" si="19"/>
        <v>549.30999999999995</v>
      </c>
      <c r="O90" s="1">
        <f t="shared" si="17"/>
        <v>16672.57</v>
      </c>
    </row>
    <row r="91" spans="1:15">
      <c r="A91" s="10">
        <f t="shared" si="10"/>
        <v>88</v>
      </c>
      <c r="B91" s="6">
        <f>'Fixed Rate'!C122</f>
        <v>5</v>
      </c>
      <c r="C91" s="1">
        <f t="shared" si="11"/>
        <v>97.58</v>
      </c>
      <c r="D91" s="5">
        <f>IF('Fixed Rate'!E122="",E91-C91,IF(ISBLANK('Fixed Rate'!E122),0,'Fixed Rate'!E122-C91))</f>
        <v>364.87</v>
      </c>
      <c r="E91" s="1">
        <f t="shared" si="12"/>
        <v>462.45</v>
      </c>
      <c r="F91" s="1">
        <f t="shared" si="18"/>
        <v>462.45</v>
      </c>
      <c r="G91" s="1">
        <f t="shared" si="13"/>
        <v>23054.38</v>
      </c>
      <c r="I91" s="10">
        <f t="shared" si="14"/>
        <v>88</v>
      </c>
      <c r="J91" s="6">
        <f>'Adjustable Rate'!C122</f>
        <v>6</v>
      </c>
      <c r="K91" s="1">
        <f t="shared" si="15"/>
        <v>83.36</v>
      </c>
      <c r="L91" s="5">
        <f>IF('Adjustable Rate'!E122="",M91-K91,IF(ISBLANK('Adjustable Rate'!E122),0,'Adjustable Rate'!E122-K91))</f>
        <v>465.94999999999993</v>
      </c>
      <c r="M91" s="1">
        <f t="shared" si="16"/>
        <v>549.30999999999995</v>
      </c>
      <c r="N91" s="1">
        <f t="shared" si="19"/>
        <v>549.30999999999995</v>
      </c>
      <c r="O91" s="1">
        <f t="shared" si="17"/>
        <v>16206.62</v>
      </c>
    </row>
    <row r="92" spans="1:15">
      <c r="A92" s="10">
        <f t="shared" si="10"/>
        <v>89</v>
      </c>
      <c r="B92" s="6">
        <f>'Fixed Rate'!C123</f>
        <v>5</v>
      </c>
      <c r="C92" s="1">
        <f t="shared" si="11"/>
        <v>96.06</v>
      </c>
      <c r="D92" s="5">
        <f>IF('Fixed Rate'!E123="",E92-C92,IF(ISBLANK('Fixed Rate'!E123),0,'Fixed Rate'!E123-C92))</f>
        <v>366.39</v>
      </c>
      <c r="E92" s="1">
        <f t="shared" si="12"/>
        <v>462.45</v>
      </c>
      <c r="F92" s="1">
        <f t="shared" si="18"/>
        <v>462.45</v>
      </c>
      <c r="G92" s="1">
        <f t="shared" si="13"/>
        <v>22687.99</v>
      </c>
      <c r="I92" s="10">
        <f t="shared" si="14"/>
        <v>89</v>
      </c>
      <c r="J92" s="6">
        <f>'Adjustable Rate'!C123</f>
        <v>6</v>
      </c>
      <c r="K92" s="1">
        <f t="shared" si="15"/>
        <v>81.03</v>
      </c>
      <c r="L92" s="5">
        <f>IF('Adjustable Rate'!E123="",M92-K92,IF(ISBLANK('Adjustable Rate'!E123),0,'Adjustable Rate'!E123-K92))</f>
        <v>468.28</v>
      </c>
      <c r="M92" s="1">
        <f t="shared" si="16"/>
        <v>549.30999999999995</v>
      </c>
      <c r="N92" s="1">
        <f t="shared" si="19"/>
        <v>549.30999999999995</v>
      </c>
      <c r="O92" s="1">
        <f t="shared" si="17"/>
        <v>15738.34</v>
      </c>
    </row>
    <row r="93" spans="1:15">
      <c r="A93" s="10">
        <f t="shared" si="10"/>
        <v>90</v>
      </c>
      <c r="B93" s="6">
        <f>'Fixed Rate'!C124</f>
        <v>5</v>
      </c>
      <c r="C93" s="1">
        <f t="shared" si="11"/>
        <v>94.53</v>
      </c>
      <c r="D93" s="5">
        <f>IF('Fixed Rate'!E124="",E93-C93,IF(ISBLANK('Fixed Rate'!E124),0,'Fixed Rate'!E124-C93))</f>
        <v>367.91999999999996</v>
      </c>
      <c r="E93" s="1">
        <f t="shared" si="12"/>
        <v>462.45</v>
      </c>
      <c r="F93" s="1">
        <f t="shared" si="18"/>
        <v>462.44999999999993</v>
      </c>
      <c r="G93" s="1">
        <f t="shared" si="13"/>
        <v>22320.07</v>
      </c>
      <c r="I93" s="10">
        <f t="shared" si="14"/>
        <v>90</v>
      </c>
      <c r="J93" s="6">
        <f>'Adjustable Rate'!C124</f>
        <v>6</v>
      </c>
      <c r="K93" s="1">
        <f t="shared" si="15"/>
        <v>78.69</v>
      </c>
      <c r="L93" s="5">
        <f>IF('Adjustable Rate'!E124="",M93-K93,IF(ISBLANK('Adjustable Rate'!E124),0,'Adjustable Rate'!E124-K93))</f>
        <v>470.61999999999995</v>
      </c>
      <c r="M93" s="1">
        <f t="shared" si="16"/>
        <v>549.30999999999995</v>
      </c>
      <c r="N93" s="1">
        <f t="shared" si="19"/>
        <v>549.30999999999995</v>
      </c>
      <c r="O93" s="1">
        <f t="shared" si="17"/>
        <v>15267.72</v>
      </c>
    </row>
    <row r="94" spans="1:15">
      <c r="A94" s="10">
        <f t="shared" si="10"/>
        <v>91</v>
      </c>
      <c r="B94" s="6">
        <f>'Fixed Rate'!C125</f>
        <v>5</v>
      </c>
      <c r="C94" s="1">
        <f t="shared" si="11"/>
        <v>93</v>
      </c>
      <c r="D94" s="5">
        <f>IF('Fixed Rate'!E125="",E94-C94,IF(ISBLANK('Fixed Rate'!E125),0,'Fixed Rate'!E125-C94))</f>
        <v>369.45</v>
      </c>
      <c r="E94" s="1">
        <f t="shared" si="12"/>
        <v>462.45</v>
      </c>
      <c r="F94" s="1">
        <f t="shared" si="18"/>
        <v>462.45</v>
      </c>
      <c r="G94" s="1">
        <f t="shared" si="13"/>
        <v>21950.62</v>
      </c>
      <c r="I94" s="10">
        <f t="shared" si="14"/>
        <v>91</v>
      </c>
      <c r="J94" s="6">
        <f>'Adjustable Rate'!C125</f>
        <v>6</v>
      </c>
      <c r="K94" s="1">
        <f t="shared" si="15"/>
        <v>76.34</v>
      </c>
      <c r="L94" s="5">
        <f>IF('Adjustable Rate'!E125="",M94-K94,IF(ISBLANK('Adjustable Rate'!E125),0,'Adjustable Rate'!E125-K94))</f>
        <v>472.96999999999991</v>
      </c>
      <c r="M94" s="1">
        <f t="shared" si="16"/>
        <v>549.30999999999995</v>
      </c>
      <c r="N94" s="1">
        <f t="shared" si="19"/>
        <v>549.30999999999995</v>
      </c>
      <c r="O94" s="1">
        <f t="shared" si="17"/>
        <v>14794.75</v>
      </c>
    </row>
    <row r="95" spans="1:15">
      <c r="A95" s="10">
        <f t="shared" si="10"/>
        <v>92</v>
      </c>
      <c r="B95" s="6">
        <f>'Fixed Rate'!C126</f>
        <v>5</v>
      </c>
      <c r="C95" s="1">
        <f t="shared" si="11"/>
        <v>91.46</v>
      </c>
      <c r="D95" s="5">
        <f>IF('Fixed Rate'!E126="",E95-C95,IF(ISBLANK('Fixed Rate'!E126),0,'Fixed Rate'!E126-C95))</f>
        <v>370.99</v>
      </c>
      <c r="E95" s="1">
        <f t="shared" si="12"/>
        <v>462.45</v>
      </c>
      <c r="F95" s="1">
        <f t="shared" si="18"/>
        <v>462.45</v>
      </c>
      <c r="G95" s="1">
        <f t="shared" si="13"/>
        <v>21579.63</v>
      </c>
      <c r="I95" s="10">
        <f t="shared" si="14"/>
        <v>92</v>
      </c>
      <c r="J95" s="6">
        <f>'Adjustable Rate'!C126</f>
        <v>6</v>
      </c>
      <c r="K95" s="1">
        <f t="shared" si="15"/>
        <v>73.97</v>
      </c>
      <c r="L95" s="5">
        <f>IF('Adjustable Rate'!E126="",M95-K95,IF(ISBLANK('Adjustable Rate'!E126),0,'Adjustable Rate'!E126-K95))</f>
        <v>475.33999999999992</v>
      </c>
      <c r="M95" s="1">
        <f t="shared" si="16"/>
        <v>549.30999999999995</v>
      </c>
      <c r="N95" s="1">
        <f t="shared" si="19"/>
        <v>549.30999999999995</v>
      </c>
      <c r="O95" s="1">
        <f t="shared" si="17"/>
        <v>14319.41</v>
      </c>
    </row>
    <row r="96" spans="1:15">
      <c r="A96" s="10">
        <f t="shared" si="10"/>
        <v>93</v>
      </c>
      <c r="B96" s="6">
        <f>'Fixed Rate'!C127</f>
        <v>5</v>
      </c>
      <c r="C96" s="1">
        <f t="shared" si="11"/>
        <v>89.92</v>
      </c>
      <c r="D96" s="5">
        <f>IF('Fixed Rate'!E127="",E96-C96,IF(ISBLANK('Fixed Rate'!E127),0,'Fixed Rate'!E127-C96))</f>
        <v>372.53</v>
      </c>
      <c r="E96" s="1">
        <f t="shared" si="12"/>
        <v>462.45</v>
      </c>
      <c r="F96" s="1">
        <f t="shared" si="18"/>
        <v>462.45</v>
      </c>
      <c r="G96" s="1">
        <f t="shared" si="13"/>
        <v>21207.1</v>
      </c>
      <c r="I96" s="10">
        <f t="shared" si="14"/>
        <v>93</v>
      </c>
      <c r="J96" s="6">
        <f>'Adjustable Rate'!C127</f>
        <v>6</v>
      </c>
      <c r="K96" s="1">
        <f t="shared" si="15"/>
        <v>71.599999999999994</v>
      </c>
      <c r="L96" s="5">
        <f>IF('Adjustable Rate'!E127="",M96-K96,IF(ISBLANK('Adjustable Rate'!E127),0,'Adjustable Rate'!E127-K96))</f>
        <v>477.70999999999992</v>
      </c>
      <c r="M96" s="1">
        <f t="shared" si="16"/>
        <v>549.30999999999995</v>
      </c>
      <c r="N96" s="1">
        <f t="shared" si="19"/>
        <v>549.30999999999995</v>
      </c>
      <c r="O96" s="1">
        <f t="shared" si="17"/>
        <v>13841.7</v>
      </c>
    </row>
    <row r="97" spans="1:15">
      <c r="A97" s="10">
        <f t="shared" si="10"/>
        <v>94</v>
      </c>
      <c r="B97" s="6">
        <f>'Fixed Rate'!C128</f>
        <v>5</v>
      </c>
      <c r="C97" s="1">
        <f t="shared" si="11"/>
        <v>88.36</v>
      </c>
      <c r="D97" s="5">
        <f>IF('Fixed Rate'!E128="",E97-C97,IF(ISBLANK('Fixed Rate'!E128),0,'Fixed Rate'!E128-C97))</f>
        <v>374.09</v>
      </c>
      <c r="E97" s="1">
        <f t="shared" si="12"/>
        <v>462.45</v>
      </c>
      <c r="F97" s="1">
        <f t="shared" si="18"/>
        <v>462.45</v>
      </c>
      <c r="G97" s="1">
        <f t="shared" si="13"/>
        <v>20833.009999999998</v>
      </c>
      <c r="I97" s="10">
        <f t="shared" si="14"/>
        <v>94</v>
      </c>
      <c r="J97" s="6">
        <f>'Adjustable Rate'!C128</f>
        <v>6</v>
      </c>
      <c r="K97" s="1">
        <f t="shared" si="15"/>
        <v>69.209999999999994</v>
      </c>
      <c r="L97" s="5">
        <f>IF('Adjustable Rate'!E128="",M97-K97,IF(ISBLANK('Adjustable Rate'!E128),0,'Adjustable Rate'!E128-K97))</f>
        <v>480.09999999999997</v>
      </c>
      <c r="M97" s="1">
        <f t="shared" si="16"/>
        <v>549.30999999999995</v>
      </c>
      <c r="N97" s="1">
        <f t="shared" si="19"/>
        <v>549.30999999999995</v>
      </c>
      <c r="O97" s="1">
        <f t="shared" si="17"/>
        <v>13361.6</v>
      </c>
    </row>
    <row r="98" spans="1:15">
      <c r="A98" s="10">
        <f t="shared" si="10"/>
        <v>95</v>
      </c>
      <c r="B98" s="6">
        <f>'Fixed Rate'!C129</f>
        <v>5</v>
      </c>
      <c r="C98" s="1">
        <f t="shared" si="11"/>
        <v>86.8</v>
      </c>
      <c r="D98" s="5">
        <f>IF('Fixed Rate'!E129="",E98-C98,IF(ISBLANK('Fixed Rate'!E129),0,'Fixed Rate'!E129-C98))</f>
        <v>375.65</v>
      </c>
      <c r="E98" s="1">
        <f t="shared" si="12"/>
        <v>462.45</v>
      </c>
      <c r="F98" s="1">
        <f t="shared" si="18"/>
        <v>462.45</v>
      </c>
      <c r="G98" s="1">
        <f t="shared" si="13"/>
        <v>20457.36</v>
      </c>
      <c r="I98" s="10">
        <f t="shared" si="14"/>
        <v>95</v>
      </c>
      <c r="J98" s="6">
        <f>'Adjustable Rate'!C129</f>
        <v>6</v>
      </c>
      <c r="K98" s="1">
        <f t="shared" si="15"/>
        <v>66.81</v>
      </c>
      <c r="L98" s="5">
        <f>IF('Adjustable Rate'!E129="",M98-K98,IF(ISBLANK('Adjustable Rate'!E129),0,'Adjustable Rate'!E129-K98))</f>
        <v>482.49999999999994</v>
      </c>
      <c r="M98" s="1">
        <f t="shared" si="16"/>
        <v>549.30999999999995</v>
      </c>
      <c r="N98" s="1">
        <f t="shared" si="19"/>
        <v>549.30999999999995</v>
      </c>
      <c r="O98" s="1">
        <f t="shared" si="17"/>
        <v>12879.1</v>
      </c>
    </row>
    <row r="99" spans="1:15">
      <c r="A99" s="10">
        <f t="shared" si="10"/>
        <v>96</v>
      </c>
      <c r="B99" s="6">
        <f>'Fixed Rate'!C130</f>
        <v>5</v>
      </c>
      <c r="C99" s="1">
        <f t="shared" si="11"/>
        <v>85.24</v>
      </c>
      <c r="D99" s="5">
        <f>IF('Fixed Rate'!E130="",E99-C99,IF(ISBLANK('Fixed Rate'!E130),0,'Fixed Rate'!E130-C99))</f>
        <v>377.21</v>
      </c>
      <c r="E99" s="1">
        <f t="shared" si="12"/>
        <v>462.45</v>
      </c>
      <c r="F99" s="1">
        <f t="shared" si="18"/>
        <v>462.45</v>
      </c>
      <c r="G99" s="1">
        <f t="shared" si="13"/>
        <v>20080.150000000001</v>
      </c>
      <c r="I99" s="10">
        <f t="shared" si="14"/>
        <v>96</v>
      </c>
      <c r="J99" s="6">
        <f>'Adjustable Rate'!C130</f>
        <v>6</v>
      </c>
      <c r="K99" s="1">
        <f t="shared" si="15"/>
        <v>64.400000000000006</v>
      </c>
      <c r="L99" s="5">
        <f>IF('Adjustable Rate'!E130="",M99-K99,IF(ISBLANK('Adjustable Rate'!E130),0,'Adjustable Rate'!E130-K99))</f>
        <v>484.90999999999997</v>
      </c>
      <c r="M99" s="1">
        <f t="shared" si="16"/>
        <v>549.30999999999995</v>
      </c>
      <c r="N99" s="1">
        <f t="shared" si="19"/>
        <v>549.30999999999995</v>
      </c>
      <c r="O99" s="1">
        <f t="shared" si="17"/>
        <v>12394.19</v>
      </c>
    </row>
    <row r="100" spans="1:15">
      <c r="A100" s="10">
        <f t="shared" si="10"/>
        <v>97</v>
      </c>
      <c r="B100" s="6">
        <f>'Fixed Rate'!C131</f>
        <v>5</v>
      </c>
      <c r="C100" s="1">
        <f t="shared" si="11"/>
        <v>83.67</v>
      </c>
      <c r="D100" s="5">
        <f>IF('Fixed Rate'!E131="",E100-C100,IF(ISBLANK('Fixed Rate'!E131),0,'Fixed Rate'!E131-C100))</f>
        <v>378.78</v>
      </c>
      <c r="E100" s="1">
        <f t="shared" si="12"/>
        <v>462.45</v>
      </c>
      <c r="F100" s="1">
        <f t="shared" si="18"/>
        <v>462.45</v>
      </c>
      <c r="G100" s="1">
        <f t="shared" si="13"/>
        <v>19701.37</v>
      </c>
      <c r="I100" s="10">
        <f t="shared" si="14"/>
        <v>97</v>
      </c>
      <c r="J100" s="6">
        <f>'Adjustable Rate'!C131</f>
        <v>6</v>
      </c>
      <c r="K100" s="1">
        <f t="shared" si="15"/>
        <v>61.97</v>
      </c>
      <c r="L100" s="5">
        <f>IF('Adjustable Rate'!E131="",M100-K100,IF(ISBLANK('Adjustable Rate'!E131),0,'Adjustable Rate'!E131-K100))</f>
        <v>487.33999999999992</v>
      </c>
      <c r="M100" s="1">
        <f t="shared" si="16"/>
        <v>549.30999999999995</v>
      </c>
      <c r="N100" s="1">
        <f t="shared" si="19"/>
        <v>549.30999999999995</v>
      </c>
      <c r="O100" s="1">
        <f t="shared" si="17"/>
        <v>11906.85</v>
      </c>
    </row>
    <row r="101" spans="1:15">
      <c r="A101" s="10">
        <f t="shared" si="10"/>
        <v>98</v>
      </c>
      <c r="B101" s="6">
        <f>'Fixed Rate'!C132</f>
        <v>5</v>
      </c>
      <c r="C101" s="1">
        <f t="shared" si="11"/>
        <v>82.09</v>
      </c>
      <c r="D101" s="5">
        <f>IF('Fixed Rate'!E132="",E101-C101,IF(ISBLANK('Fixed Rate'!E132),0,'Fixed Rate'!E132-C101))</f>
        <v>380.36</v>
      </c>
      <c r="E101" s="1">
        <f t="shared" si="12"/>
        <v>462.45</v>
      </c>
      <c r="F101" s="1">
        <f t="shared" si="18"/>
        <v>462.45000000000005</v>
      </c>
      <c r="G101" s="1">
        <f t="shared" si="13"/>
        <v>19321.009999999998</v>
      </c>
      <c r="I101" s="10">
        <f t="shared" si="14"/>
        <v>98</v>
      </c>
      <c r="J101" s="6">
        <f>'Adjustable Rate'!C132</f>
        <v>6</v>
      </c>
      <c r="K101" s="1">
        <f t="shared" si="15"/>
        <v>59.53</v>
      </c>
      <c r="L101" s="5">
        <f>IF('Adjustable Rate'!E132="",M101-K101,IF(ISBLANK('Adjustable Rate'!E132),0,'Adjustable Rate'!E132-K101))</f>
        <v>489.78</v>
      </c>
      <c r="M101" s="1">
        <f t="shared" si="16"/>
        <v>549.30999999999995</v>
      </c>
      <c r="N101" s="1">
        <f t="shared" si="19"/>
        <v>549.30999999999995</v>
      </c>
      <c r="O101" s="1">
        <f t="shared" si="17"/>
        <v>11417.07</v>
      </c>
    </row>
    <row r="102" spans="1:15">
      <c r="A102" s="10">
        <f t="shared" si="10"/>
        <v>99</v>
      </c>
      <c r="B102" s="6">
        <f>'Fixed Rate'!C133</f>
        <v>5</v>
      </c>
      <c r="C102" s="1">
        <f t="shared" si="11"/>
        <v>80.5</v>
      </c>
      <c r="D102" s="5">
        <f>IF('Fixed Rate'!E133="",E102-C102,IF(ISBLANK('Fixed Rate'!E133),0,'Fixed Rate'!E133-C102))</f>
        <v>381.95</v>
      </c>
      <c r="E102" s="1">
        <f t="shared" si="12"/>
        <v>462.45</v>
      </c>
      <c r="F102" s="1">
        <f t="shared" si="18"/>
        <v>462.45</v>
      </c>
      <c r="G102" s="1">
        <f t="shared" si="13"/>
        <v>18939.060000000001</v>
      </c>
      <c r="I102" s="10">
        <f t="shared" si="14"/>
        <v>99</v>
      </c>
      <c r="J102" s="6">
        <f>'Adjustable Rate'!C133</f>
        <v>6</v>
      </c>
      <c r="K102" s="1">
        <f t="shared" si="15"/>
        <v>57.09</v>
      </c>
      <c r="L102" s="5">
        <f>IF('Adjustable Rate'!E133="",M102-K102,IF(ISBLANK('Adjustable Rate'!E133),0,'Adjustable Rate'!E133-K102))</f>
        <v>492.21999999999991</v>
      </c>
      <c r="M102" s="1">
        <f t="shared" si="16"/>
        <v>549.30999999999995</v>
      </c>
      <c r="N102" s="1">
        <f t="shared" si="19"/>
        <v>549.30999999999995</v>
      </c>
      <c r="O102" s="1">
        <f t="shared" si="17"/>
        <v>10924.85</v>
      </c>
    </row>
    <row r="103" spans="1:15">
      <c r="A103" s="10">
        <f t="shared" si="10"/>
        <v>100</v>
      </c>
      <c r="B103" s="6">
        <f>'Fixed Rate'!C134</f>
        <v>5</v>
      </c>
      <c r="C103" s="1">
        <f t="shared" si="11"/>
        <v>78.91</v>
      </c>
      <c r="D103" s="5">
        <f>IF('Fixed Rate'!E134="",E103-C103,IF(ISBLANK('Fixed Rate'!E134),0,'Fixed Rate'!E134-C103))</f>
        <v>383.53999999999996</v>
      </c>
      <c r="E103" s="1">
        <f t="shared" si="12"/>
        <v>462.45</v>
      </c>
      <c r="F103" s="1">
        <f t="shared" si="18"/>
        <v>462.44999999999993</v>
      </c>
      <c r="G103" s="1">
        <f t="shared" si="13"/>
        <v>18555.52</v>
      </c>
      <c r="I103" s="10">
        <f t="shared" si="14"/>
        <v>100</v>
      </c>
      <c r="J103" s="6">
        <f>'Adjustable Rate'!C134</f>
        <v>6</v>
      </c>
      <c r="K103" s="1">
        <f t="shared" si="15"/>
        <v>54.62</v>
      </c>
      <c r="L103" s="5">
        <f>IF('Adjustable Rate'!E134="",M103-K103,IF(ISBLANK('Adjustable Rate'!E134),0,'Adjustable Rate'!E134-K103))</f>
        <v>494.68999999999994</v>
      </c>
      <c r="M103" s="1">
        <f t="shared" si="16"/>
        <v>549.30999999999995</v>
      </c>
      <c r="N103" s="1">
        <f t="shared" si="19"/>
        <v>549.30999999999995</v>
      </c>
      <c r="O103" s="1">
        <f t="shared" si="17"/>
        <v>10430.16</v>
      </c>
    </row>
    <row r="104" spans="1:15">
      <c r="A104" s="10">
        <f t="shared" si="10"/>
        <v>101</v>
      </c>
      <c r="B104" s="6">
        <f>'Fixed Rate'!C135</f>
        <v>5</v>
      </c>
      <c r="C104" s="1">
        <f t="shared" si="11"/>
        <v>77.31</v>
      </c>
      <c r="D104" s="5">
        <f>IF('Fixed Rate'!E135="",E104-C104,IF(ISBLANK('Fixed Rate'!E135),0,'Fixed Rate'!E135-C104))</f>
        <v>385.14</v>
      </c>
      <c r="E104" s="1">
        <f t="shared" si="12"/>
        <v>462.45</v>
      </c>
      <c r="F104" s="1">
        <f t="shared" si="18"/>
        <v>462.45</v>
      </c>
      <c r="G104" s="1">
        <f t="shared" si="13"/>
        <v>18170.38</v>
      </c>
      <c r="I104" s="10">
        <f t="shared" si="14"/>
        <v>101</v>
      </c>
      <c r="J104" s="6">
        <f>'Adjustable Rate'!C135</f>
        <v>6</v>
      </c>
      <c r="K104" s="1">
        <f t="shared" si="15"/>
        <v>52.15</v>
      </c>
      <c r="L104" s="5">
        <f>IF('Adjustable Rate'!E135="",M104-K104,IF(ISBLANK('Adjustable Rate'!E135),0,'Adjustable Rate'!E135-K104))</f>
        <v>497.15999999999997</v>
      </c>
      <c r="M104" s="1">
        <f t="shared" si="16"/>
        <v>549.30999999999995</v>
      </c>
      <c r="N104" s="1">
        <f t="shared" si="19"/>
        <v>549.30999999999995</v>
      </c>
      <c r="O104" s="1">
        <f t="shared" si="17"/>
        <v>9933</v>
      </c>
    </row>
    <row r="105" spans="1:15">
      <c r="A105" s="10">
        <f t="shared" si="10"/>
        <v>102</v>
      </c>
      <c r="B105" s="6">
        <f>'Fixed Rate'!C136</f>
        <v>5</v>
      </c>
      <c r="C105" s="1">
        <f t="shared" si="11"/>
        <v>75.709999999999994</v>
      </c>
      <c r="D105" s="5">
        <f>IF('Fixed Rate'!E136="",E105-C105,IF(ISBLANK('Fixed Rate'!E136),0,'Fixed Rate'!E136-C105))</f>
        <v>386.74</v>
      </c>
      <c r="E105" s="1">
        <f t="shared" si="12"/>
        <v>462.45</v>
      </c>
      <c r="F105" s="1">
        <f t="shared" si="18"/>
        <v>462.45</v>
      </c>
      <c r="G105" s="1">
        <f t="shared" si="13"/>
        <v>17783.64</v>
      </c>
      <c r="I105" s="10">
        <f t="shared" si="14"/>
        <v>102</v>
      </c>
      <c r="J105" s="6">
        <f>'Adjustable Rate'!C136</f>
        <v>6</v>
      </c>
      <c r="K105" s="1">
        <f t="shared" si="15"/>
        <v>49.67</v>
      </c>
      <c r="L105" s="5">
        <f>IF('Adjustable Rate'!E136="",M105-K105,IF(ISBLANK('Adjustable Rate'!E136),0,'Adjustable Rate'!E136-K105))</f>
        <v>499.63999999999993</v>
      </c>
      <c r="M105" s="1">
        <f t="shared" si="16"/>
        <v>549.30999999999995</v>
      </c>
      <c r="N105" s="1">
        <f t="shared" si="19"/>
        <v>549.30999999999995</v>
      </c>
      <c r="O105" s="1">
        <f t="shared" si="17"/>
        <v>9433.36</v>
      </c>
    </row>
    <row r="106" spans="1:15">
      <c r="A106" s="10">
        <f t="shared" si="10"/>
        <v>103</v>
      </c>
      <c r="B106" s="6">
        <f>'Fixed Rate'!C137</f>
        <v>5</v>
      </c>
      <c r="C106" s="1">
        <f t="shared" si="11"/>
        <v>74.099999999999994</v>
      </c>
      <c r="D106" s="5">
        <f>IF('Fixed Rate'!E137="",E106-C106,IF(ISBLANK('Fixed Rate'!E137),0,'Fixed Rate'!E137-C106))</f>
        <v>388.35</v>
      </c>
      <c r="E106" s="1">
        <f t="shared" si="12"/>
        <v>462.45</v>
      </c>
      <c r="F106" s="1">
        <f t="shared" si="18"/>
        <v>462.45000000000005</v>
      </c>
      <c r="G106" s="1">
        <f t="shared" si="13"/>
        <v>17395.29</v>
      </c>
      <c r="I106" s="10">
        <f t="shared" si="14"/>
        <v>103</v>
      </c>
      <c r="J106" s="6">
        <f>'Adjustable Rate'!C137</f>
        <v>6</v>
      </c>
      <c r="K106" s="1">
        <f t="shared" si="15"/>
        <v>47.17</v>
      </c>
      <c r="L106" s="5">
        <f>IF('Adjustable Rate'!E137="",M106-K106,IF(ISBLANK('Adjustable Rate'!E137),0,'Adjustable Rate'!E137-K106))</f>
        <v>502.13999999999993</v>
      </c>
      <c r="M106" s="1">
        <f t="shared" si="16"/>
        <v>549.30999999999995</v>
      </c>
      <c r="N106" s="1">
        <f t="shared" si="19"/>
        <v>549.30999999999995</v>
      </c>
      <c r="O106" s="1">
        <f t="shared" si="17"/>
        <v>8931.2199999999993</v>
      </c>
    </row>
    <row r="107" spans="1:15">
      <c r="A107" s="10">
        <f t="shared" si="10"/>
        <v>104</v>
      </c>
      <c r="B107" s="6">
        <f>'Fixed Rate'!C138</f>
        <v>5</v>
      </c>
      <c r="C107" s="1">
        <f t="shared" si="11"/>
        <v>72.48</v>
      </c>
      <c r="D107" s="5">
        <f>IF('Fixed Rate'!E138="",E107-C107,IF(ISBLANK('Fixed Rate'!E138),0,'Fixed Rate'!E138-C107))</f>
        <v>389.96999999999997</v>
      </c>
      <c r="E107" s="1">
        <f t="shared" si="12"/>
        <v>462.45</v>
      </c>
      <c r="F107" s="1">
        <f t="shared" si="18"/>
        <v>462.45</v>
      </c>
      <c r="G107" s="1">
        <f t="shared" si="13"/>
        <v>17005.32</v>
      </c>
      <c r="I107" s="10">
        <f t="shared" si="14"/>
        <v>104</v>
      </c>
      <c r="J107" s="6">
        <f>'Adjustable Rate'!C138</f>
        <v>6</v>
      </c>
      <c r="K107" s="1">
        <f t="shared" si="15"/>
        <v>44.66</v>
      </c>
      <c r="L107" s="5">
        <f>IF('Adjustable Rate'!E138="",M107-K107,IF(ISBLANK('Adjustable Rate'!E138),0,'Adjustable Rate'!E138-K107))</f>
        <v>504.65</v>
      </c>
      <c r="M107" s="1">
        <f t="shared" si="16"/>
        <v>549.30999999999995</v>
      </c>
      <c r="N107" s="1">
        <f t="shared" si="19"/>
        <v>549.30999999999995</v>
      </c>
      <c r="O107" s="1">
        <f t="shared" si="17"/>
        <v>8426.57</v>
      </c>
    </row>
    <row r="108" spans="1:15">
      <c r="A108" s="10">
        <f t="shared" si="10"/>
        <v>105</v>
      </c>
      <c r="B108" s="6">
        <f>'Fixed Rate'!C139</f>
        <v>5</v>
      </c>
      <c r="C108" s="1">
        <f t="shared" si="11"/>
        <v>70.86</v>
      </c>
      <c r="D108" s="5">
        <f>IF('Fixed Rate'!E139="",E108-C108,IF(ISBLANK('Fixed Rate'!E139),0,'Fixed Rate'!E139-C108))</f>
        <v>391.59</v>
      </c>
      <c r="E108" s="1">
        <f t="shared" si="12"/>
        <v>462.45</v>
      </c>
      <c r="F108" s="1">
        <f t="shared" si="18"/>
        <v>462.45</v>
      </c>
      <c r="G108" s="1">
        <f t="shared" si="13"/>
        <v>16613.73</v>
      </c>
      <c r="I108" s="10">
        <f t="shared" si="14"/>
        <v>105</v>
      </c>
      <c r="J108" s="6">
        <f>'Adjustable Rate'!C139</f>
        <v>6</v>
      </c>
      <c r="K108" s="1">
        <f t="shared" si="15"/>
        <v>42.13</v>
      </c>
      <c r="L108" s="5">
        <f>IF('Adjustable Rate'!E139="",M108-K108,IF(ISBLANK('Adjustable Rate'!E139),0,'Adjustable Rate'!E139-K108))</f>
        <v>507.17999999999995</v>
      </c>
      <c r="M108" s="1">
        <f t="shared" si="16"/>
        <v>549.30999999999995</v>
      </c>
      <c r="N108" s="1">
        <f t="shared" si="19"/>
        <v>549.30999999999995</v>
      </c>
      <c r="O108" s="1">
        <f t="shared" si="17"/>
        <v>7919.39</v>
      </c>
    </row>
    <row r="109" spans="1:15">
      <c r="A109" s="10">
        <f t="shared" si="10"/>
        <v>106</v>
      </c>
      <c r="B109" s="6">
        <f>'Fixed Rate'!C140</f>
        <v>5</v>
      </c>
      <c r="C109" s="1">
        <f t="shared" si="11"/>
        <v>69.22</v>
      </c>
      <c r="D109" s="5">
        <f>IF('Fixed Rate'!E140="",E109-C109,IF(ISBLANK('Fixed Rate'!E140),0,'Fixed Rate'!E140-C109))</f>
        <v>393.23</v>
      </c>
      <c r="E109" s="1">
        <f t="shared" si="12"/>
        <v>462.45</v>
      </c>
      <c r="F109" s="1">
        <f t="shared" si="18"/>
        <v>462.45000000000005</v>
      </c>
      <c r="G109" s="1">
        <f t="shared" si="13"/>
        <v>16220.5</v>
      </c>
      <c r="I109" s="10">
        <f t="shared" si="14"/>
        <v>106</v>
      </c>
      <c r="J109" s="6">
        <f>'Adjustable Rate'!C140</f>
        <v>6</v>
      </c>
      <c r="K109" s="1">
        <f t="shared" si="15"/>
        <v>39.6</v>
      </c>
      <c r="L109" s="5">
        <f>IF('Adjustable Rate'!E140="",M109-K109,IF(ISBLANK('Adjustable Rate'!E140),0,'Adjustable Rate'!E140-K109))</f>
        <v>509.70999999999992</v>
      </c>
      <c r="M109" s="1">
        <f t="shared" si="16"/>
        <v>549.30999999999995</v>
      </c>
      <c r="N109" s="1">
        <f t="shared" si="19"/>
        <v>549.30999999999995</v>
      </c>
      <c r="O109" s="1">
        <f t="shared" si="17"/>
        <v>7409.68</v>
      </c>
    </row>
    <row r="110" spans="1:15">
      <c r="A110" s="10">
        <f t="shared" si="10"/>
        <v>107</v>
      </c>
      <c r="B110" s="6">
        <f>'Fixed Rate'!C141</f>
        <v>5</v>
      </c>
      <c r="C110" s="1">
        <f t="shared" si="11"/>
        <v>67.59</v>
      </c>
      <c r="D110" s="5">
        <f>IF('Fixed Rate'!E141="",E110-C110,IF(ISBLANK('Fixed Rate'!E141),0,'Fixed Rate'!E141-C110))</f>
        <v>394.86</v>
      </c>
      <c r="E110" s="1">
        <f t="shared" si="12"/>
        <v>462.45</v>
      </c>
      <c r="F110" s="1">
        <f t="shared" si="18"/>
        <v>462.45000000000005</v>
      </c>
      <c r="G110" s="1">
        <f t="shared" si="13"/>
        <v>15825.64</v>
      </c>
      <c r="I110" s="10">
        <f t="shared" si="14"/>
        <v>107</v>
      </c>
      <c r="J110" s="6">
        <f>'Adjustable Rate'!C141</f>
        <v>6</v>
      </c>
      <c r="K110" s="1">
        <f t="shared" si="15"/>
        <v>37.049999999999997</v>
      </c>
      <c r="L110" s="5">
        <f>IF('Adjustable Rate'!E141="",M110-K110,IF(ISBLANK('Adjustable Rate'!E141),0,'Adjustable Rate'!E141-K110))</f>
        <v>512.26</v>
      </c>
      <c r="M110" s="1">
        <f t="shared" si="16"/>
        <v>549.30999999999995</v>
      </c>
      <c r="N110" s="1">
        <f t="shared" si="19"/>
        <v>549.30999999999995</v>
      </c>
      <c r="O110" s="1">
        <f t="shared" si="17"/>
        <v>6897.42</v>
      </c>
    </row>
    <row r="111" spans="1:15">
      <c r="A111" s="10">
        <f t="shared" si="10"/>
        <v>108</v>
      </c>
      <c r="B111" s="6">
        <f>'Fixed Rate'!C142</f>
        <v>5</v>
      </c>
      <c r="C111" s="1">
        <f t="shared" si="11"/>
        <v>65.94</v>
      </c>
      <c r="D111" s="5">
        <f>IF('Fixed Rate'!E142="",E111-C111,IF(ISBLANK('Fixed Rate'!E142),0,'Fixed Rate'!E142-C111))</f>
        <v>396.51</v>
      </c>
      <c r="E111" s="1">
        <f t="shared" si="12"/>
        <v>462.45</v>
      </c>
      <c r="F111" s="1">
        <f t="shared" si="18"/>
        <v>462.45</v>
      </c>
      <c r="G111" s="1">
        <f t="shared" si="13"/>
        <v>15429.13</v>
      </c>
      <c r="I111" s="10">
        <f t="shared" si="14"/>
        <v>108</v>
      </c>
      <c r="J111" s="6">
        <f>'Adjustable Rate'!C142</f>
        <v>6</v>
      </c>
      <c r="K111" s="1">
        <f t="shared" si="15"/>
        <v>34.49</v>
      </c>
      <c r="L111" s="5">
        <f>IF('Adjustable Rate'!E142="",M111-K111,IF(ISBLANK('Adjustable Rate'!E142),0,'Adjustable Rate'!E142-K111))</f>
        <v>514.81999999999994</v>
      </c>
      <c r="M111" s="1">
        <f t="shared" si="16"/>
        <v>549.30999999999995</v>
      </c>
      <c r="N111" s="1">
        <f t="shared" si="19"/>
        <v>549.30999999999995</v>
      </c>
      <c r="O111" s="1">
        <f t="shared" si="17"/>
        <v>6382.6</v>
      </c>
    </row>
    <row r="112" spans="1:15">
      <c r="A112" s="10">
        <f t="shared" si="10"/>
        <v>109</v>
      </c>
      <c r="B112" s="6">
        <f>'Fixed Rate'!C143</f>
        <v>5</v>
      </c>
      <c r="C112" s="1">
        <f t="shared" si="11"/>
        <v>64.290000000000006</v>
      </c>
      <c r="D112" s="5">
        <f>IF('Fixed Rate'!E143="",E112-C112,IF(ISBLANK('Fixed Rate'!E143),0,'Fixed Rate'!E143-C112))</f>
        <v>398.15999999999997</v>
      </c>
      <c r="E112" s="1">
        <f t="shared" si="12"/>
        <v>462.45</v>
      </c>
      <c r="F112" s="1">
        <f t="shared" si="18"/>
        <v>462.45</v>
      </c>
      <c r="G112" s="1">
        <f t="shared" si="13"/>
        <v>15030.97</v>
      </c>
      <c r="I112" s="10">
        <f t="shared" si="14"/>
        <v>109</v>
      </c>
      <c r="J112" s="6">
        <f>'Adjustable Rate'!C143</f>
        <v>6</v>
      </c>
      <c r="K112" s="1">
        <f t="shared" si="15"/>
        <v>31.91</v>
      </c>
      <c r="L112" s="5">
        <f>IF('Adjustable Rate'!E143="",M112-K112,IF(ISBLANK('Adjustable Rate'!E143),0,'Adjustable Rate'!E143-K112))</f>
        <v>517.4</v>
      </c>
      <c r="M112" s="1">
        <f t="shared" si="16"/>
        <v>549.30999999999995</v>
      </c>
      <c r="N112" s="1">
        <f t="shared" si="19"/>
        <v>549.30999999999995</v>
      </c>
      <c r="O112" s="1">
        <f t="shared" si="17"/>
        <v>5865.2</v>
      </c>
    </row>
    <row r="113" spans="1:15">
      <c r="A113" s="10">
        <f t="shared" si="10"/>
        <v>110</v>
      </c>
      <c r="B113" s="6">
        <f>'Fixed Rate'!C144</f>
        <v>5</v>
      </c>
      <c r="C113" s="1">
        <f t="shared" si="11"/>
        <v>62.63</v>
      </c>
      <c r="D113" s="5">
        <f>IF('Fixed Rate'!E144="",E113-C113,IF(ISBLANK('Fixed Rate'!E144),0,'Fixed Rate'!E144-C113))</f>
        <v>399.82</v>
      </c>
      <c r="E113" s="1">
        <f t="shared" si="12"/>
        <v>462.45</v>
      </c>
      <c r="F113" s="1">
        <f t="shared" si="18"/>
        <v>462.45</v>
      </c>
      <c r="G113" s="1">
        <f t="shared" si="13"/>
        <v>14631.15</v>
      </c>
      <c r="I113" s="10">
        <f t="shared" si="14"/>
        <v>110</v>
      </c>
      <c r="J113" s="6">
        <f>'Adjustable Rate'!C144</f>
        <v>6</v>
      </c>
      <c r="K113" s="1">
        <f t="shared" si="15"/>
        <v>29.33</v>
      </c>
      <c r="L113" s="5">
        <f>IF('Adjustable Rate'!E144="",M113-K113,IF(ISBLANK('Adjustable Rate'!E144),0,'Adjustable Rate'!E144-K113))</f>
        <v>519.9799999999999</v>
      </c>
      <c r="M113" s="1">
        <f t="shared" si="16"/>
        <v>549.30999999999995</v>
      </c>
      <c r="N113" s="1">
        <f t="shared" si="19"/>
        <v>549.30999999999995</v>
      </c>
      <c r="O113" s="1">
        <f t="shared" si="17"/>
        <v>5345.22</v>
      </c>
    </row>
    <row r="114" spans="1:15">
      <c r="A114" s="10">
        <f t="shared" si="10"/>
        <v>111</v>
      </c>
      <c r="B114" s="6">
        <f>'Fixed Rate'!C145</f>
        <v>5</v>
      </c>
      <c r="C114" s="1">
        <f t="shared" si="11"/>
        <v>60.96</v>
      </c>
      <c r="D114" s="5">
        <f>IF('Fixed Rate'!E145="",E114-C114,IF(ISBLANK('Fixed Rate'!E145),0,'Fixed Rate'!E145-C114))</f>
        <v>401.49</v>
      </c>
      <c r="E114" s="1">
        <f t="shared" si="12"/>
        <v>462.45</v>
      </c>
      <c r="F114" s="1">
        <f t="shared" si="18"/>
        <v>462.45</v>
      </c>
      <c r="G114" s="1">
        <f t="shared" si="13"/>
        <v>14229.66</v>
      </c>
      <c r="I114" s="10">
        <f t="shared" si="14"/>
        <v>111</v>
      </c>
      <c r="J114" s="6">
        <f>'Adjustable Rate'!C145</f>
        <v>6</v>
      </c>
      <c r="K114" s="1">
        <f t="shared" si="15"/>
        <v>26.73</v>
      </c>
      <c r="L114" s="5">
        <f>IF('Adjustable Rate'!E145="",M114-K114,IF(ISBLANK('Adjustable Rate'!E145),0,'Adjustable Rate'!E145-K114))</f>
        <v>522.57999999999993</v>
      </c>
      <c r="M114" s="1">
        <f t="shared" si="16"/>
        <v>549.30999999999995</v>
      </c>
      <c r="N114" s="1">
        <f t="shared" si="19"/>
        <v>549.30999999999995</v>
      </c>
      <c r="O114" s="1">
        <f t="shared" si="17"/>
        <v>4822.6400000000003</v>
      </c>
    </row>
    <row r="115" spans="1:15">
      <c r="A115" s="10">
        <f t="shared" si="10"/>
        <v>112</v>
      </c>
      <c r="B115" s="6">
        <f>'Fixed Rate'!C146</f>
        <v>5</v>
      </c>
      <c r="C115" s="1">
        <f t="shared" si="11"/>
        <v>59.29</v>
      </c>
      <c r="D115" s="5">
        <f>IF('Fixed Rate'!E146="",E115-C115,IF(ISBLANK('Fixed Rate'!E146),0,'Fixed Rate'!E146-C115))</f>
        <v>403.15999999999997</v>
      </c>
      <c r="E115" s="1">
        <f t="shared" si="12"/>
        <v>462.45</v>
      </c>
      <c r="F115" s="1">
        <f t="shared" si="18"/>
        <v>462.45</v>
      </c>
      <c r="G115" s="1">
        <f t="shared" si="13"/>
        <v>13826.5</v>
      </c>
      <c r="I115" s="10">
        <f t="shared" si="14"/>
        <v>112</v>
      </c>
      <c r="J115" s="6">
        <f>'Adjustable Rate'!C146</f>
        <v>6</v>
      </c>
      <c r="K115" s="1">
        <f t="shared" si="15"/>
        <v>24.11</v>
      </c>
      <c r="L115" s="5">
        <f>IF('Adjustable Rate'!E146="",M115-K115,IF(ISBLANK('Adjustable Rate'!E146),0,'Adjustable Rate'!E146-K115))</f>
        <v>525.19999999999993</v>
      </c>
      <c r="M115" s="1">
        <f t="shared" si="16"/>
        <v>549.30999999999995</v>
      </c>
      <c r="N115" s="1">
        <f t="shared" si="19"/>
        <v>549.30999999999995</v>
      </c>
      <c r="O115" s="1">
        <f t="shared" si="17"/>
        <v>4297.4399999999996</v>
      </c>
    </row>
    <row r="116" spans="1:15">
      <c r="A116" s="10">
        <f t="shared" si="10"/>
        <v>113</v>
      </c>
      <c r="B116" s="6">
        <f>'Fixed Rate'!C147</f>
        <v>5</v>
      </c>
      <c r="C116" s="1">
        <f t="shared" si="11"/>
        <v>57.61</v>
      </c>
      <c r="D116" s="5">
        <f>IF('Fixed Rate'!E147="",E116-C116,IF(ISBLANK('Fixed Rate'!E147),0,'Fixed Rate'!E147-C116))</f>
        <v>404.84</v>
      </c>
      <c r="E116" s="1">
        <f t="shared" si="12"/>
        <v>462.45</v>
      </c>
      <c r="F116" s="1">
        <f t="shared" si="18"/>
        <v>462.45</v>
      </c>
      <c r="G116" s="1">
        <f t="shared" si="13"/>
        <v>13421.66</v>
      </c>
      <c r="I116" s="10">
        <f t="shared" si="14"/>
        <v>113</v>
      </c>
      <c r="J116" s="6">
        <f>'Adjustable Rate'!C147</f>
        <v>6</v>
      </c>
      <c r="K116" s="1">
        <f t="shared" si="15"/>
        <v>21.49</v>
      </c>
      <c r="L116" s="5">
        <f>IF('Adjustable Rate'!E147="",M116-K116,IF(ISBLANK('Adjustable Rate'!E147),0,'Adjustable Rate'!E147-K116))</f>
        <v>527.81999999999994</v>
      </c>
      <c r="M116" s="1">
        <f t="shared" si="16"/>
        <v>549.30999999999995</v>
      </c>
      <c r="N116" s="1">
        <f t="shared" si="19"/>
        <v>549.30999999999995</v>
      </c>
      <c r="O116" s="1">
        <f t="shared" si="17"/>
        <v>3769.62</v>
      </c>
    </row>
    <row r="117" spans="1:15">
      <c r="A117" s="10">
        <f t="shared" si="10"/>
        <v>114</v>
      </c>
      <c r="B117" s="6">
        <f>'Fixed Rate'!C148</f>
        <v>5</v>
      </c>
      <c r="C117" s="1">
        <f t="shared" si="11"/>
        <v>55.92</v>
      </c>
      <c r="D117" s="5">
        <f>IF('Fixed Rate'!E148="",E117-C117,IF(ISBLANK('Fixed Rate'!E148),0,'Fixed Rate'!E148-C117))</f>
        <v>406.53</v>
      </c>
      <c r="E117" s="1">
        <f t="shared" si="12"/>
        <v>462.45</v>
      </c>
      <c r="F117" s="1">
        <f t="shared" si="18"/>
        <v>462.45</v>
      </c>
      <c r="G117" s="1">
        <f t="shared" si="13"/>
        <v>13015.13</v>
      </c>
      <c r="I117" s="10">
        <f t="shared" si="14"/>
        <v>114</v>
      </c>
      <c r="J117" s="6">
        <f>'Adjustable Rate'!C148</f>
        <v>6</v>
      </c>
      <c r="K117" s="1">
        <f t="shared" si="15"/>
        <v>18.850000000000001</v>
      </c>
      <c r="L117" s="5">
        <f>IF('Adjustable Rate'!E148="",M117-K117,IF(ISBLANK('Adjustable Rate'!E148),0,'Adjustable Rate'!E148-K117))</f>
        <v>530.45999999999992</v>
      </c>
      <c r="M117" s="1">
        <f t="shared" si="16"/>
        <v>549.30999999999995</v>
      </c>
      <c r="N117" s="1">
        <f t="shared" si="19"/>
        <v>549.30999999999995</v>
      </c>
      <c r="O117" s="1">
        <f t="shared" si="17"/>
        <v>3239.16</v>
      </c>
    </row>
    <row r="118" spans="1:15">
      <c r="A118" s="10">
        <f t="shared" si="10"/>
        <v>115</v>
      </c>
      <c r="B118" s="6">
        <f>'Fixed Rate'!C149</f>
        <v>5</v>
      </c>
      <c r="C118" s="1">
        <f t="shared" si="11"/>
        <v>54.23</v>
      </c>
      <c r="D118" s="5">
        <f>IF('Fixed Rate'!E149="",E118-C118,IF(ISBLANK('Fixed Rate'!E149),0,'Fixed Rate'!E149-C118))</f>
        <v>408.21999999999997</v>
      </c>
      <c r="E118" s="1">
        <f t="shared" si="12"/>
        <v>462.45</v>
      </c>
      <c r="F118" s="1">
        <f t="shared" si="18"/>
        <v>462.45</v>
      </c>
      <c r="G118" s="1">
        <f t="shared" si="13"/>
        <v>12606.91</v>
      </c>
      <c r="I118" s="10">
        <f t="shared" si="14"/>
        <v>115</v>
      </c>
      <c r="J118" s="6">
        <f>'Adjustable Rate'!C149</f>
        <v>6</v>
      </c>
      <c r="K118" s="1">
        <f t="shared" si="15"/>
        <v>16.2</v>
      </c>
      <c r="L118" s="5">
        <f>IF('Adjustable Rate'!E149="",M118-K118,IF(ISBLANK('Adjustable Rate'!E149),0,'Adjustable Rate'!E149-K118))</f>
        <v>533.1099999999999</v>
      </c>
      <c r="M118" s="1">
        <f t="shared" si="16"/>
        <v>549.30999999999995</v>
      </c>
      <c r="N118" s="1">
        <f t="shared" si="19"/>
        <v>549.30999999999995</v>
      </c>
      <c r="O118" s="1">
        <f t="shared" si="17"/>
        <v>2706.05</v>
      </c>
    </row>
    <row r="119" spans="1:15">
      <c r="A119" s="10">
        <f t="shared" si="10"/>
        <v>116</v>
      </c>
      <c r="B119" s="6">
        <f>'Fixed Rate'!C150</f>
        <v>5</v>
      </c>
      <c r="C119" s="1">
        <f t="shared" si="11"/>
        <v>52.53</v>
      </c>
      <c r="D119" s="5">
        <f>IF('Fixed Rate'!E150="",E119-C119,IF(ISBLANK('Fixed Rate'!E150),0,'Fixed Rate'!E150-C119))</f>
        <v>409.91999999999996</v>
      </c>
      <c r="E119" s="1">
        <f t="shared" si="12"/>
        <v>462.45</v>
      </c>
      <c r="F119" s="1">
        <f t="shared" si="18"/>
        <v>462.44999999999993</v>
      </c>
      <c r="G119" s="1">
        <f t="shared" si="13"/>
        <v>12196.99</v>
      </c>
      <c r="I119" s="10">
        <f t="shared" si="14"/>
        <v>116</v>
      </c>
      <c r="J119" s="6">
        <f>'Adjustable Rate'!C150</f>
        <v>6</v>
      </c>
      <c r="K119" s="1">
        <f t="shared" si="15"/>
        <v>13.53</v>
      </c>
      <c r="L119" s="5">
        <f>IF('Adjustable Rate'!E150="",M119-K119,IF(ISBLANK('Adjustable Rate'!E150),0,'Adjustable Rate'!E150-K119))</f>
        <v>535.78</v>
      </c>
      <c r="M119" s="1">
        <f t="shared" si="16"/>
        <v>549.30999999999995</v>
      </c>
      <c r="N119" s="1">
        <f t="shared" si="19"/>
        <v>549.30999999999995</v>
      </c>
      <c r="O119" s="1">
        <f t="shared" si="17"/>
        <v>2170.27</v>
      </c>
    </row>
    <row r="120" spans="1:15">
      <c r="A120" s="10">
        <f t="shared" si="10"/>
        <v>117</v>
      </c>
      <c r="B120" s="6">
        <f>'Fixed Rate'!C151</f>
        <v>5</v>
      </c>
      <c r="C120" s="1">
        <f t="shared" si="11"/>
        <v>50.82</v>
      </c>
      <c r="D120" s="5">
        <f>IF('Fixed Rate'!E151="",E120-C120,IF(ISBLANK('Fixed Rate'!E151),0,'Fixed Rate'!E151-C120))</f>
        <v>411.63</v>
      </c>
      <c r="E120" s="1">
        <f t="shared" si="12"/>
        <v>462.45</v>
      </c>
      <c r="F120" s="1">
        <f t="shared" si="18"/>
        <v>462.45</v>
      </c>
      <c r="G120" s="1">
        <f t="shared" si="13"/>
        <v>11785.36</v>
      </c>
      <c r="I120" s="10">
        <f t="shared" si="14"/>
        <v>117</v>
      </c>
      <c r="J120" s="6">
        <f>'Adjustable Rate'!C151</f>
        <v>6</v>
      </c>
      <c r="K120" s="1">
        <f t="shared" si="15"/>
        <v>10.85</v>
      </c>
      <c r="L120" s="5">
        <f>IF('Adjustable Rate'!E151="",M120-K120,IF(ISBLANK('Adjustable Rate'!E151),0,'Adjustable Rate'!E151-K120))</f>
        <v>538.45999999999992</v>
      </c>
      <c r="M120" s="1">
        <f t="shared" si="16"/>
        <v>549.30999999999995</v>
      </c>
      <c r="N120" s="1">
        <f t="shared" si="19"/>
        <v>549.30999999999995</v>
      </c>
      <c r="O120" s="1">
        <f t="shared" si="17"/>
        <v>1631.81</v>
      </c>
    </row>
    <row r="121" spans="1:15">
      <c r="A121" s="10">
        <f t="shared" si="10"/>
        <v>118</v>
      </c>
      <c r="B121" s="6">
        <f>'Fixed Rate'!C152</f>
        <v>5</v>
      </c>
      <c r="C121" s="1">
        <f t="shared" si="11"/>
        <v>49.11</v>
      </c>
      <c r="D121" s="5">
        <f>IF('Fixed Rate'!E152="",E121-C121,IF(ISBLANK('Fixed Rate'!E152),0,'Fixed Rate'!E152-C121))</f>
        <v>413.34</v>
      </c>
      <c r="E121" s="1">
        <f t="shared" si="12"/>
        <v>462.45</v>
      </c>
      <c r="F121" s="1">
        <f t="shared" si="18"/>
        <v>462.45</v>
      </c>
      <c r="G121" s="1">
        <f t="shared" si="13"/>
        <v>11372.02</v>
      </c>
      <c r="I121" s="10">
        <f t="shared" si="14"/>
        <v>118</v>
      </c>
      <c r="J121" s="6">
        <f>'Adjustable Rate'!C152</f>
        <v>6</v>
      </c>
      <c r="K121" s="1">
        <f t="shared" si="15"/>
        <v>8.16</v>
      </c>
      <c r="L121" s="5">
        <f>IF('Adjustable Rate'!E152="",M121-K121,IF(ISBLANK('Adjustable Rate'!E152),0,'Adjustable Rate'!E152-K121))</f>
        <v>541.15</v>
      </c>
      <c r="M121" s="1">
        <f t="shared" si="16"/>
        <v>549.30999999999995</v>
      </c>
      <c r="N121" s="1">
        <f t="shared" si="19"/>
        <v>549.30999999999995</v>
      </c>
      <c r="O121" s="1">
        <f t="shared" si="17"/>
        <v>1090.6600000000001</v>
      </c>
    </row>
    <row r="122" spans="1:15">
      <c r="A122" s="10">
        <f t="shared" si="10"/>
        <v>119</v>
      </c>
      <c r="B122" s="6">
        <f>'Fixed Rate'!C153</f>
        <v>5</v>
      </c>
      <c r="C122" s="1">
        <f t="shared" si="11"/>
        <v>47.38</v>
      </c>
      <c r="D122" s="5">
        <f>IF('Fixed Rate'!E153="",E122-C122,IF(ISBLANK('Fixed Rate'!E153),0,'Fixed Rate'!E153-C122))</f>
        <v>415.07</v>
      </c>
      <c r="E122" s="1">
        <f t="shared" si="12"/>
        <v>462.45</v>
      </c>
      <c r="F122" s="1">
        <f t="shared" si="18"/>
        <v>462.45</v>
      </c>
      <c r="G122" s="1">
        <f t="shared" si="13"/>
        <v>10956.95</v>
      </c>
      <c r="I122" s="10">
        <f t="shared" si="14"/>
        <v>119</v>
      </c>
      <c r="J122" s="6">
        <f>'Adjustable Rate'!C153</f>
        <v>6</v>
      </c>
      <c r="K122" s="1">
        <f t="shared" si="15"/>
        <v>5.45</v>
      </c>
      <c r="L122" s="5">
        <f>IF('Adjustable Rate'!E153="",M122-K122,IF(ISBLANK('Adjustable Rate'!E153),0,'Adjustable Rate'!E153-K122))</f>
        <v>543.8599999999999</v>
      </c>
      <c r="M122" s="1">
        <f t="shared" si="16"/>
        <v>549.30999999999995</v>
      </c>
      <c r="N122" s="1">
        <f t="shared" si="19"/>
        <v>549.30999999999995</v>
      </c>
      <c r="O122" s="1">
        <f t="shared" si="17"/>
        <v>546.79999999999995</v>
      </c>
    </row>
    <row r="123" spans="1:15">
      <c r="A123" s="10">
        <f>IF(A122&gt;=nper,"",A122+1)</f>
        <v>120</v>
      </c>
      <c r="B123" s="6">
        <f>'Fixed Rate'!C154</f>
        <v>5</v>
      </c>
      <c r="C123" s="1">
        <f t="shared" si="11"/>
        <v>45.65</v>
      </c>
      <c r="D123" s="5">
        <f>IF('Fixed Rate'!E154="",E123-C123,IF(ISBLANK('Fixed Rate'!E154),0,'Fixed Rate'!E154-C123))</f>
        <v>416.8</v>
      </c>
      <c r="E123" s="1">
        <f t="shared" si="12"/>
        <v>462.45</v>
      </c>
      <c r="F123" s="1">
        <f t="shared" si="18"/>
        <v>462.45</v>
      </c>
      <c r="G123" s="1">
        <f t="shared" si="13"/>
        <v>10540.15</v>
      </c>
      <c r="I123" s="10">
        <f t="shared" si="14"/>
        <v>120</v>
      </c>
      <c r="J123" s="6">
        <f>'Adjustable Rate'!C154</f>
        <v>6</v>
      </c>
      <c r="K123" s="1">
        <f t="shared" si="15"/>
        <v>2.73</v>
      </c>
      <c r="L123" s="5">
        <f>IF('Adjustable Rate'!E154="",M123-K123,IF(ISBLANK('Adjustable Rate'!E154),0,'Adjustable Rate'!E154-K123))</f>
        <v>546.57999999999993</v>
      </c>
      <c r="M123" s="1">
        <f t="shared" si="16"/>
        <v>549.30999999999995</v>
      </c>
      <c r="N123" s="1">
        <f t="shared" si="19"/>
        <v>549.30999999999995</v>
      </c>
      <c r="O123" s="1">
        <f t="shared" si="17"/>
        <v>0.22</v>
      </c>
    </row>
    <row r="124" spans="1:15">
      <c r="A124" s="10">
        <f t="shared" si="10"/>
        <v>121</v>
      </c>
      <c r="B124" s="6">
        <f>'Fixed Rate'!C155</f>
        <v>5</v>
      </c>
      <c r="C124" s="1">
        <f t="shared" si="11"/>
        <v>43.92</v>
      </c>
      <c r="D124" s="5">
        <f>IF('Fixed Rate'!E155="",E124-C124,IF(ISBLANK('Fixed Rate'!E155),0,'Fixed Rate'!E155-C124))</f>
        <v>418.53</v>
      </c>
      <c r="E124" s="1">
        <f t="shared" si="12"/>
        <v>462.45</v>
      </c>
      <c r="F124" s="1">
        <f t="shared" si="18"/>
        <v>462.45</v>
      </c>
      <c r="G124" s="1">
        <f t="shared" si="13"/>
        <v>10121.620000000001</v>
      </c>
      <c r="I124" s="10" t="str">
        <f t="shared" si="14"/>
        <v/>
      </c>
      <c r="J124" s="6" t="str">
        <f>'Adjustable Rate'!C155</f>
        <v/>
      </c>
      <c r="K124" s="1" t="e">
        <f t="shared" si="15"/>
        <v>#VALUE!</v>
      </c>
      <c r="L124" s="5" t="e">
        <f>IF('Adjustable Rate'!E155="",M124-K124,IF(ISBLANK('Adjustable Rate'!E155),0,'Adjustable Rate'!E155-K124))</f>
        <v>#VALUE!</v>
      </c>
      <c r="M124" s="1" t="e">
        <f t="shared" si="16"/>
        <v>#VALUE!</v>
      </c>
      <c r="N124" s="1" t="e">
        <f t="shared" si="19"/>
        <v>#VALUE!</v>
      </c>
      <c r="O124" s="1" t="e">
        <f t="shared" si="17"/>
        <v>#VALUE!</v>
      </c>
    </row>
    <row r="125" spans="1:15">
      <c r="A125" s="10">
        <f t="shared" si="10"/>
        <v>122</v>
      </c>
      <c r="B125" s="6">
        <f>'Fixed Rate'!C156</f>
        <v>5</v>
      </c>
      <c r="C125" s="1">
        <f t="shared" si="11"/>
        <v>42.17</v>
      </c>
      <c r="D125" s="5">
        <f>IF('Fixed Rate'!E156="",E125-C125,IF(ISBLANK('Fixed Rate'!E156),0,'Fixed Rate'!E156-C125))</f>
        <v>420.28</v>
      </c>
      <c r="E125" s="1">
        <f t="shared" si="12"/>
        <v>462.45</v>
      </c>
      <c r="F125" s="1">
        <f t="shared" si="18"/>
        <v>462.45</v>
      </c>
      <c r="G125" s="1">
        <f t="shared" si="13"/>
        <v>9701.34</v>
      </c>
      <c r="I125" s="10" t="str">
        <f t="shared" si="14"/>
        <v/>
      </c>
      <c r="J125" s="6" t="str">
        <f>'Adjustable Rate'!C156</f>
        <v/>
      </c>
      <c r="K125" s="1" t="e">
        <f t="shared" si="15"/>
        <v>#VALUE!</v>
      </c>
      <c r="L125" s="5" t="e">
        <f>IF('Adjustable Rate'!E156="",M125-K125,IF(ISBLANK('Adjustable Rate'!E156),0,'Adjustable Rate'!E156-K125))</f>
        <v>#VALUE!</v>
      </c>
      <c r="M125" s="1" t="e">
        <f t="shared" si="16"/>
        <v>#VALUE!</v>
      </c>
      <c r="N125" s="1" t="e">
        <f t="shared" si="19"/>
        <v>#VALUE!</v>
      </c>
      <c r="O125" s="1" t="e">
        <f t="shared" si="17"/>
        <v>#VALUE!</v>
      </c>
    </row>
    <row r="126" spans="1:15">
      <c r="A126" s="10">
        <f t="shared" si="10"/>
        <v>123</v>
      </c>
      <c r="B126" s="6">
        <f>'Fixed Rate'!C157</f>
        <v>5</v>
      </c>
      <c r="C126" s="1">
        <f t="shared" si="11"/>
        <v>40.42</v>
      </c>
      <c r="D126" s="5">
        <f>IF('Fixed Rate'!E157="",E126-C126,IF(ISBLANK('Fixed Rate'!E157),0,'Fixed Rate'!E157-C126))</f>
        <v>422.03</v>
      </c>
      <c r="E126" s="1">
        <f t="shared" si="12"/>
        <v>462.45</v>
      </c>
      <c r="F126" s="1">
        <f t="shared" si="18"/>
        <v>462.45</v>
      </c>
      <c r="G126" s="1">
        <f t="shared" si="13"/>
        <v>9279.31</v>
      </c>
      <c r="I126" s="10" t="str">
        <f t="shared" si="14"/>
        <v/>
      </c>
      <c r="J126" s="6" t="str">
        <f>'Adjustable Rate'!C157</f>
        <v/>
      </c>
      <c r="K126" s="1" t="e">
        <f t="shared" si="15"/>
        <v>#VALUE!</v>
      </c>
      <c r="L126" s="5" t="e">
        <f>IF('Adjustable Rate'!E157="",M126-K126,IF(ISBLANK('Adjustable Rate'!E157),0,'Adjustable Rate'!E157-K126))</f>
        <v>#VALUE!</v>
      </c>
      <c r="M126" s="1" t="e">
        <f t="shared" si="16"/>
        <v>#VALUE!</v>
      </c>
      <c r="N126" s="1" t="e">
        <f t="shared" si="19"/>
        <v>#VALUE!</v>
      </c>
      <c r="O126" s="1" t="e">
        <f t="shared" si="17"/>
        <v>#VALUE!</v>
      </c>
    </row>
    <row r="127" spans="1:15">
      <c r="A127" s="10">
        <f t="shared" si="10"/>
        <v>124</v>
      </c>
      <c r="B127" s="6">
        <f>'Fixed Rate'!C158</f>
        <v>5</v>
      </c>
      <c r="C127" s="1">
        <f t="shared" si="11"/>
        <v>38.659999999999997</v>
      </c>
      <c r="D127" s="5">
        <f>IF('Fixed Rate'!E158="",E127-C127,IF(ISBLANK('Fixed Rate'!E158),0,'Fixed Rate'!E158-C127))</f>
        <v>423.78999999999996</v>
      </c>
      <c r="E127" s="1">
        <f t="shared" si="12"/>
        <v>462.45</v>
      </c>
      <c r="F127" s="1">
        <f t="shared" si="18"/>
        <v>462.44999999999993</v>
      </c>
      <c r="G127" s="1">
        <f t="shared" si="13"/>
        <v>8855.52</v>
      </c>
      <c r="I127" s="10" t="str">
        <f t="shared" si="14"/>
        <v/>
      </c>
      <c r="J127" s="6" t="str">
        <f>'Adjustable Rate'!C158</f>
        <v/>
      </c>
      <c r="K127" s="1" t="e">
        <f t="shared" si="15"/>
        <v>#VALUE!</v>
      </c>
      <c r="L127" s="5" t="e">
        <f>IF('Adjustable Rate'!E158="",M127-K127,IF(ISBLANK('Adjustable Rate'!E158),0,'Adjustable Rate'!E158-K127))</f>
        <v>#VALUE!</v>
      </c>
      <c r="M127" s="1" t="e">
        <f t="shared" si="16"/>
        <v>#VALUE!</v>
      </c>
      <c r="N127" s="1" t="e">
        <f t="shared" si="19"/>
        <v>#VALUE!</v>
      </c>
      <c r="O127" s="1" t="e">
        <f t="shared" si="17"/>
        <v>#VALUE!</v>
      </c>
    </row>
    <row r="128" spans="1:15">
      <c r="A128" s="10">
        <f t="shared" si="10"/>
        <v>125</v>
      </c>
      <c r="B128" s="6">
        <f>'Fixed Rate'!C159</f>
        <v>5</v>
      </c>
      <c r="C128" s="1">
        <f t="shared" si="11"/>
        <v>36.9</v>
      </c>
      <c r="D128" s="5">
        <f>IF('Fixed Rate'!E159="",E128-C128,IF(ISBLANK('Fixed Rate'!E159),0,'Fixed Rate'!E159-C128))</f>
        <v>425.55</v>
      </c>
      <c r="E128" s="1">
        <f t="shared" si="12"/>
        <v>462.45</v>
      </c>
      <c r="F128" s="1">
        <f t="shared" si="18"/>
        <v>462.45</v>
      </c>
      <c r="G128" s="1">
        <f t="shared" si="13"/>
        <v>8429.9699999999993</v>
      </c>
      <c r="I128" s="10" t="str">
        <f t="shared" si="14"/>
        <v/>
      </c>
      <c r="J128" s="6" t="str">
        <f>'Adjustable Rate'!C159</f>
        <v/>
      </c>
      <c r="K128" s="1" t="e">
        <f t="shared" si="15"/>
        <v>#VALUE!</v>
      </c>
      <c r="L128" s="5" t="e">
        <f>IF('Adjustable Rate'!E159="",M128-K128,IF(ISBLANK('Adjustable Rate'!E159),0,'Adjustable Rate'!E159-K128))</f>
        <v>#VALUE!</v>
      </c>
      <c r="M128" s="1" t="e">
        <f t="shared" si="16"/>
        <v>#VALUE!</v>
      </c>
      <c r="N128" s="1" t="e">
        <f t="shared" si="19"/>
        <v>#VALUE!</v>
      </c>
      <c r="O128" s="1" t="e">
        <f t="shared" si="17"/>
        <v>#VALUE!</v>
      </c>
    </row>
    <row r="129" spans="1:15">
      <c r="A129" s="10">
        <f t="shared" si="10"/>
        <v>126</v>
      </c>
      <c r="B129" s="6">
        <f>'Fixed Rate'!C160</f>
        <v>5</v>
      </c>
      <c r="C129" s="1">
        <f t="shared" si="11"/>
        <v>35.119999999999997</v>
      </c>
      <c r="D129" s="5">
        <f>IF('Fixed Rate'!E160="",E129-C129,IF(ISBLANK('Fixed Rate'!E160),0,'Fixed Rate'!E160-C129))</f>
        <v>427.33</v>
      </c>
      <c r="E129" s="1">
        <f t="shared" si="12"/>
        <v>462.45</v>
      </c>
      <c r="F129" s="1">
        <f t="shared" si="18"/>
        <v>462.45</v>
      </c>
      <c r="G129" s="1">
        <f t="shared" si="13"/>
        <v>8002.64</v>
      </c>
      <c r="I129" s="10" t="str">
        <f t="shared" si="14"/>
        <v/>
      </c>
      <c r="J129" s="6" t="str">
        <f>'Adjustable Rate'!C160</f>
        <v/>
      </c>
      <c r="K129" s="1" t="e">
        <f t="shared" si="15"/>
        <v>#VALUE!</v>
      </c>
      <c r="L129" s="5" t="e">
        <f>IF('Adjustable Rate'!E160="",M129-K129,IF(ISBLANK('Adjustable Rate'!E160),0,'Adjustable Rate'!E160-K129))</f>
        <v>#VALUE!</v>
      </c>
      <c r="M129" s="1" t="e">
        <f t="shared" si="16"/>
        <v>#VALUE!</v>
      </c>
      <c r="N129" s="1" t="e">
        <f t="shared" si="19"/>
        <v>#VALUE!</v>
      </c>
      <c r="O129" s="1" t="e">
        <f t="shared" si="17"/>
        <v>#VALUE!</v>
      </c>
    </row>
    <row r="130" spans="1:15">
      <c r="A130" s="10">
        <f t="shared" si="10"/>
        <v>127</v>
      </c>
      <c r="B130" s="6">
        <f>'Fixed Rate'!C161</f>
        <v>5</v>
      </c>
      <c r="C130" s="1">
        <f t="shared" si="11"/>
        <v>33.340000000000003</v>
      </c>
      <c r="D130" s="5">
        <f>IF('Fixed Rate'!E161="",E130-C130,IF(ISBLANK('Fixed Rate'!E161),0,'Fixed Rate'!E161-C130))</f>
        <v>429.11</v>
      </c>
      <c r="E130" s="1">
        <f t="shared" si="12"/>
        <v>462.45</v>
      </c>
      <c r="F130" s="1">
        <f t="shared" si="18"/>
        <v>462.45000000000005</v>
      </c>
      <c r="G130" s="1">
        <f t="shared" si="13"/>
        <v>7573.53</v>
      </c>
      <c r="I130" s="10" t="str">
        <f t="shared" si="14"/>
        <v/>
      </c>
      <c r="J130" s="6" t="str">
        <f>'Adjustable Rate'!C161</f>
        <v/>
      </c>
      <c r="K130" s="1" t="e">
        <f t="shared" si="15"/>
        <v>#VALUE!</v>
      </c>
      <c r="L130" s="5" t="e">
        <f>IF('Adjustable Rate'!E161="",M130-K130,IF(ISBLANK('Adjustable Rate'!E161),0,'Adjustable Rate'!E161-K130))</f>
        <v>#VALUE!</v>
      </c>
      <c r="M130" s="1" t="e">
        <f t="shared" si="16"/>
        <v>#VALUE!</v>
      </c>
      <c r="N130" s="1" t="e">
        <f t="shared" si="19"/>
        <v>#VALUE!</v>
      </c>
      <c r="O130" s="1" t="e">
        <f t="shared" si="17"/>
        <v>#VALUE!</v>
      </c>
    </row>
    <row r="131" spans="1:15">
      <c r="A131" s="10">
        <f t="shared" si="10"/>
        <v>128</v>
      </c>
      <c r="B131" s="6">
        <f>'Fixed Rate'!C162</f>
        <v>5</v>
      </c>
      <c r="C131" s="1">
        <f t="shared" si="11"/>
        <v>31.56</v>
      </c>
      <c r="D131" s="5">
        <f>IF('Fixed Rate'!E162="",E131-C131,IF(ISBLANK('Fixed Rate'!E162),0,'Fixed Rate'!E162-C131))</f>
        <v>430.89</v>
      </c>
      <c r="E131" s="1">
        <f t="shared" si="12"/>
        <v>462.45</v>
      </c>
      <c r="F131" s="1">
        <f t="shared" si="18"/>
        <v>462.45</v>
      </c>
      <c r="G131" s="1">
        <f t="shared" si="13"/>
        <v>7142.64</v>
      </c>
      <c r="I131" s="10" t="str">
        <f t="shared" si="14"/>
        <v/>
      </c>
      <c r="J131" s="6" t="str">
        <f>'Adjustable Rate'!C162</f>
        <v/>
      </c>
      <c r="K131" s="1" t="e">
        <f t="shared" si="15"/>
        <v>#VALUE!</v>
      </c>
      <c r="L131" s="5" t="e">
        <f>IF('Adjustable Rate'!E162="",M131-K131,IF(ISBLANK('Adjustable Rate'!E162),0,'Adjustable Rate'!E162-K131))</f>
        <v>#VALUE!</v>
      </c>
      <c r="M131" s="1" t="e">
        <f t="shared" si="16"/>
        <v>#VALUE!</v>
      </c>
      <c r="N131" s="1" t="e">
        <f t="shared" si="19"/>
        <v>#VALUE!</v>
      </c>
      <c r="O131" s="1" t="e">
        <f t="shared" si="17"/>
        <v>#VALUE!</v>
      </c>
    </row>
    <row r="132" spans="1:15">
      <c r="A132" s="10">
        <f t="shared" ref="A132:A195" si="20">IF(A131&gt;=nper,"",A131+1)</f>
        <v>129</v>
      </c>
      <c r="B132" s="6">
        <f>'Fixed Rate'!C163</f>
        <v>5</v>
      </c>
      <c r="C132" s="1">
        <f t="shared" ref="C132:C195" si="21">ROUND(B132/1200*G131,2)</f>
        <v>29.76</v>
      </c>
      <c r="D132" s="5">
        <f>IF('Fixed Rate'!E163="",E132-C132,IF(ISBLANK('Fixed Rate'!E163),0,'Fixed Rate'!E163-C132))</f>
        <v>432.69</v>
      </c>
      <c r="E132" s="1">
        <f t="shared" ref="E132:E195" si="22">MIN(ROUND(IF(B132=$C$2,$C$1,IF(B132=B131,E131,-PMT(B132/1200,nper-A132+1,G131))),2),G131+ROUND(B132/1200*G131,2))</f>
        <v>462.45</v>
      </c>
      <c r="F132" s="1">
        <f t="shared" si="18"/>
        <v>462.45</v>
      </c>
      <c r="G132" s="1">
        <f t="shared" ref="G132:G195" si="23">IF(ROUND(G131-D132,2)&lt;0,0,ROUND(G131-D132,2))</f>
        <v>6709.95</v>
      </c>
      <c r="I132" s="10" t="str">
        <f t="shared" ref="I132:I195" si="24">IF(I131&gt;=nper2,"",I131+1)</f>
        <v/>
      </c>
      <c r="J132" s="6" t="str">
        <f>'Adjustable Rate'!C163</f>
        <v/>
      </c>
      <c r="K132" s="1" t="e">
        <f t="shared" ref="K132:K195" si="25">ROUND(J132/1200*O131,2)</f>
        <v>#VALUE!</v>
      </c>
      <c r="L132" s="5" t="e">
        <f>IF('Adjustable Rate'!E163="",M132-K132,IF(ISBLANK('Adjustable Rate'!E163),0,'Adjustable Rate'!E163-K132))</f>
        <v>#VALUE!</v>
      </c>
      <c r="M132" s="1" t="e">
        <f t="shared" ref="M132:M195" si="26">MIN(ROUND(IF(J132=$K$2,$K$1,IF(J132=J131,M131,-PMT(J132/1200,nper2-I132+1,O131))),2),O131+ROUND(J132/1200*O131,2))</f>
        <v>#VALUE!</v>
      </c>
      <c r="N132" s="1" t="e">
        <f t="shared" si="19"/>
        <v>#VALUE!</v>
      </c>
      <c r="O132" s="1" t="e">
        <f t="shared" ref="O132:O195" si="27">IF(ROUND(O131-L132,2)&lt;0,0,ROUND(O131-L132,2))</f>
        <v>#VALUE!</v>
      </c>
    </row>
    <row r="133" spans="1:15">
      <c r="A133" s="10">
        <f t="shared" si="20"/>
        <v>130</v>
      </c>
      <c r="B133" s="6">
        <f>'Fixed Rate'!C164</f>
        <v>5</v>
      </c>
      <c r="C133" s="1">
        <f t="shared" si="21"/>
        <v>27.96</v>
      </c>
      <c r="D133" s="5">
        <f>IF('Fixed Rate'!E164="",E133-C133,IF(ISBLANK('Fixed Rate'!E164),0,'Fixed Rate'!E164-C133))</f>
        <v>434.49</v>
      </c>
      <c r="E133" s="1">
        <f t="shared" si="22"/>
        <v>462.45</v>
      </c>
      <c r="F133" s="1">
        <f t="shared" ref="F133:F196" si="28">IF(G133&lt;=0,G132+C133,C133+D133)</f>
        <v>462.45</v>
      </c>
      <c r="G133" s="1">
        <f t="shared" si="23"/>
        <v>6275.46</v>
      </c>
      <c r="I133" s="10" t="str">
        <f t="shared" si="24"/>
        <v/>
      </c>
      <c r="J133" s="6" t="str">
        <f>'Adjustable Rate'!C164</f>
        <v/>
      </c>
      <c r="K133" s="1" t="e">
        <f t="shared" si="25"/>
        <v>#VALUE!</v>
      </c>
      <c r="L133" s="5" t="e">
        <f>IF('Adjustable Rate'!E164="",M133-K133,IF(ISBLANK('Adjustable Rate'!E164),0,'Adjustable Rate'!E164-K133))</f>
        <v>#VALUE!</v>
      </c>
      <c r="M133" s="1" t="e">
        <f t="shared" si="26"/>
        <v>#VALUE!</v>
      </c>
      <c r="N133" s="1" t="e">
        <f t="shared" ref="N133:N196" si="29">IF(O133&lt;=0,O132+K133,K133+L133)</f>
        <v>#VALUE!</v>
      </c>
      <c r="O133" s="1" t="e">
        <f t="shared" si="27"/>
        <v>#VALUE!</v>
      </c>
    </row>
    <row r="134" spans="1:15">
      <c r="A134" s="10">
        <f t="shared" si="20"/>
        <v>131</v>
      </c>
      <c r="B134" s="6">
        <f>'Fixed Rate'!C165</f>
        <v>5</v>
      </c>
      <c r="C134" s="1">
        <f t="shared" si="21"/>
        <v>26.15</v>
      </c>
      <c r="D134" s="5">
        <f>IF('Fixed Rate'!E165="",E134-C134,IF(ISBLANK('Fixed Rate'!E165),0,'Fixed Rate'!E165-C134))</f>
        <v>436.3</v>
      </c>
      <c r="E134" s="1">
        <f t="shared" si="22"/>
        <v>462.45</v>
      </c>
      <c r="F134" s="1">
        <f t="shared" si="28"/>
        <v>462.45</v>
      </c>
      <c r="G134" s="1">
        <f t="shared" si="23"/>
        <v>5839.16</v>
      </c>
      <c r="I134" s="10" t="str">
        <f t="shared" si="24"/>
        <v/>
      </c>
      <c r="J134" s="6" t="str">
        <f>'Adjustable Rate'!C165</f>
        <v/>
      </c>
      <c r="K134" s="1" t="e">
        <f t="shared" si="25"/>
        <v>#VALUE!</v>
      </c>
      <c r="L134" s="5" t="e">
        <f>IF('Adjustable Rate'!E165="",M134-K134,IF(ISBLANK('Adjustable Rate'!E165),0,'Adjustable Rate'!E165-K134))</f>
        <v>#VALUE!</v>
      </c>
      <c r="M134" s="1" t="e">
        <f t="shared" si="26"/>
        <v>#VALUE!</v>
      </c>
      <c r="N134" s="1" t="e">
        <f t="shared" si="29"/>
        <v>#VALUE!</v>
      </c>
      <c r="O134" s="1" t="e">
        <f t="shared" si="27"/>
        <v>#VALUE!</v>
      </c>
    </row>
    <row r="135" spans="1:15">
      <c r="A135" s="10">
        <f t="shared" si="20"/>
        <v>132</v>
      </c>
      <c r="B135" s="6">
        <f>'Fixed Rate'!C166</f>
        <v>5</v>
      </c>
      <c r="C135" s="1">
        <f t="shared" si="21"/>
        <v>24.33</v>
      </c>
      <c r="D135" s="5">
        <f>IF('Fixed Rate'!E166="",E135-C135,IF(ISBLANK('Fixed Rate'!E166),0,'Fixed Rate'!E166-C135))</f>
        <v>438.12</v>
      </c>
      <c r="E135" s="1">
        <f t="shared" si="22"/>
        <v>462.45</v>
      </c>
      <c r="F135" s="1">
        <f t="shared" si="28"/>
        <v>462.45</v>
      </c>
      <c r="G135" s="1">
        <f t="shared" si="23"/>
        <v>5401.04</v>
      </c>
      <c r="I135" s="10" t="str">
        <f t="shared" si="24"/>
        <v/>
      </c>
      <c r="J135" s="6" t="str">
        <f>'Adjustable Rate'!C166</f>
        <v/>
      </c>
      <c r="K135" s="1" t="e">
        <f t="shared" si="25"/>
        <v>#VALUE!</v>
      </c>
      <c r="L135" s="5" t="e">
        <f>IF('Adjustable Rate'!E166="",M135-K135,IF(ISBLANK('Adjustable Rate'!E166),0,'Adjustable Rate'!E166-K135))</f>
        <v>#VALUE!</v>
      </c>
      <c r="M135" s="1" t="e">
        <f t="shared" si="26"/>
        <v>#VALUE!</v>
      </c>
      <c r="N135" s="1" t="e">
        <f t="shared" si="29"/>
        <v>#VALUE!</v>
      </c>
      <c r="O135" s="1" t="e">
        <f t="shared" si="27"/>
        <v>#VALUE!</v>
      </c>
    </row>
    <row r="136" spans="1:15">
      <c r="A136" s="10">
        <f t="shared" si="20"/>
        <v>133</v>
      </c>
      <c r="B136" s="6">
        <f>'Fixed Rate'!C167</f>
        <v>5</v>
      </c>
      <c r="C136" s="1">
        <f t="shared" si="21"/>
        <v>22.5</v>
      </c>
      <c r="D136" s="5">
        <f>IF('Fixed Rate'!E167="",E136-C136,IF(ISBLANK('Fixed Rate'!E167),0,'Fixed Rate'!E167-C136))</f>
        <v>439.95</v>
      </c>
      <c r="E136" s="1">
        <f t="shared" si="22"/>
        <v>462.45</v>
      </c>
      <c r="F136" s="1">
        <f t="shared" si="28"/>
        <v>462.45</v>
      </c>
      <c r="G136" s="1">
        <f t="shared" si="23"/>
        <v>4961.09</v>
      </c>
      <c r="I136" s="10" t="str">
        <f t="shared" si="24"/>
        <v/>
      </c>
      <c r="J136" s="6" t="str">
        <f>'Adjustable Rate'!C167</f>
        <v/>
      </c>
      <c r="K136" s="1" t="e">
        <f t="shared" si="25"/>
        <v>#VALUE!</v>
      </c>
      <c r="L136" s="5" t="e">
        <f>IF('Adjustable Rate'!E167="",M136-K136,IF(ISBLANK('Adjustable Rate'!E167),0,'Adjustable Rate'!E167-K136))</f>
        <v>#VALUE!</v>
      </c>
      <c r="M136" s="1" t="e">
        <f t="shared" si="26"/>
        <v>#VALUE!</v>
      </c>
      <c r="N136" s="1" t="e">
        <f t="shared" si="29"/>
        <v>#VALUE!</v>
      </c>
      <c r="O136" s="1" t="e">
        <f t="shared" si="27"/>
        <v>#VALUE!</v>
      </c>
    </row>
    <row r="137" spans="1:15">
      <c r="A137" s="10">
        <f t="shared" si="20"/>
        <v>134</v>
      </c>
      <c r="B137" s="6">
        <f>'Fixed Rate'!C168</f>
        <v>5</v>
      </c>
      <c r="C137" s="1">
        <f t="shared" si="21"/>
        <v>20.67</v>
      </c>
      <c r="D137" s="5">
        <f>IF('Fixed Rate'!E168="",E137-C137,IF(ISBLANK('Fixed Rate'!E168),0,'Fixed Rate'!E168-C137))</f>
        <v>441.78</v>
      </c>
      <c r="E137" s="1">
        <f t="shared" si="22"/>
        <v>462.45</v>
      </c>
      <c r="F137" s="1">
        <f t="shared" si="28"/>
        <v>462.45</v>
      </c>
      <c r="G137" s="1">
        <f t="shared" si="23"/>
        <v>4519.3100000000004</v>
      </c>
      <c r="I137" s="10" t="str">
        <f t="shared" si="24"/>
        <v/>
      </c>
      <c r="J137" s="6" t="str">
        <f>'Adjustable Rate'!C168</f>
        <v/>
      </c>
      <c r="K137" s="1" t="e">
        <f t="shared" si="25"/>
        <v>#VALUE!</v>
      </c>
      <c r="L137" s="5" t="e">
        <f>IF('Adjustable Rate'!E168="",M137-K137,IF(ISBLANK('Adjustable Rate'!E168),0,'Adjustable Rate'!E168-K137))</f>
        <v>#VALUE!</v>
      </c>
      <c r="M137" s="1" t="e">
        <f t="shared" si="26"/>
        <v>#VALUE!</v>
      </c>
      <c r="N137" s="1" t="e">
        <f t="shared" si="29"/>
        <v>#VALUE!</v>
      </c>
      <c r="O137" s="1" t="e">
        <f t="shared" si="27"/>
        <v>#VALUE!</v>
      </c>
    </row>
    <row r="138" spans="1:15">
      <c r="A138" s="10">
        <f t="shared" si="20"/>
        <v>135</v>
      </c>
      <c r="B138" s="6">
        <f>'Fixed Rate'!C169</f>
        <v>5</v>
      </c>
      <c r="C138" s="1">
        <f t="shared" si="21"/>
        <v>18.829999999999998</v>
      </c>
      <c r="D138" s="5">
        <f>IF('Fixed Rate'!E169="",E138-C138,IF(ISBLANK('Fixed Rate'!E169),0,'Fixed Rate'!E169-C138))</f>
        <v>443.62</v>
      </c>
      <c r="E138" s="1">
        <f t="shared" si="22"/>
        <v>462.45</v>
      </c>
      <c r="F138" s="1">
        <f t="shared" si="28"/>
        <v>462.45</v>
      </c>
      <c r="G138" s="1">
        <f t="shared" si="23"/>
        <v>4075.69</v>
      </c>
      <c r="I138" s="10" t="str">
        <f t="shared" si="24"/>
        <v/>
      </c>
      <c r="J138" s="6" t="str">
        <f>'Adjustable Rate'!C169</f>
        <v/>
      </c>
      <c r="K138" s="1" t="e">
        <f t="shared" si="25"/>
        <v>#VALUE!</v>
      </c>
      <c r="L138" s="5" t="e">
        <f>IF('Adjustable Rate'!E169="",M138-K138,IF(ISBLANK('Adjustable Rate'!E169),0,'Adjustable Rate'!E169-K138))</f>
        <v>#VALUE!</v>
      </c>
      <c r="M138" s="1" t="e">
        <f t="shared" si="26"/>
        <v>#VALUE!</v>
      </c>
      <c r="N138" s="1" t="e">
        <f t="shared" si="29"/>
        <v>#VALUE!</v>
      </c>
      <c r="O138" s="1" t="e">
        <f t="shared" si="27"/>
        <v>#VALUE!</v>
      </c>
    </row>
    <row r="139" spans="1:15">
      <c r="A139" s="10">
        <f t="shared" si="20"/>
        <v>136</v>
      </c>
      <c r="B139" s="6">
        <f>'Fixed Rate'!C170</f>
        <v>5</v>
      </c>
      <c r="C139" s="1">
        <f t="shared" si="21"/>
        <v>16.98</v>
      </c>
      <c r="D139" s="5">
        <f>IF('Fixed Rate'!E170="",E139-C139,IF(ISBLANK('Fixed Rate'!E170),0,'Fixed Rate'!E170-C139))</f>
        <v>445.46999999999997</v>
      </c>
      <c r="E139" s="1">
        <f t="shared" si="22"/>
        <v>462.45</v>
      </c>
      <c r="F139" s="1">
        <f t="shared" si="28"/>
        <v>462.45</v>
      </c>
      <c r="G139" s="1">
        <f t="shared" si="23"/>
        <v>3630.22</v>
      </c>
      <c r="I139" s="10" t="str">
        <f t="shared" si="24"/>
        <v/>
      </c>
      <c r="J139" s="6" t="str">
        <f>'Adjustable Rate'!C170</f>
        <v/>
      </c>
      <c r="K139" s="1" t="e">
        <f t="shared" si="25"/>
        <v>#VALUE!</v>
      </c>
      <c r="L139" s="5" t="e">
        <f>IF('Adjustable Rate'!E170="",M139-K139,IF(ISBLANK('Adjustable Rate'!E170),0,'Adjustable Rate'!E170-K139))</f>
        <v>#VALUE!</v>
      </c>
      <c r="M139" s="1" t="e">
        <f t="shared" si="26"/>
        <v>#VALUE!</v>
      </c>
      <c r="N139" s="1" t="e">
        <f t="shared" si="29"/>
        <v>#VALUE!</v>
      </c>
      <c r="O139" s="1" t="e">
        <f t="shared" si="27"/>
        <v>#VALUE!</v>
      </c>
    </row>
    <row r="140" spans="1:15">
      <c r="A140" s="10">
        <f t="shared" si="20"/>
        <v>137</v>
      </c>
      <c r="B140" s="6">
        <f>'Fixed Rate'!C171</f>
        <v>5</v>
      </c>
      <c r="C140" s="1">
        <f t="shared" si="21"/>
        <v>15.13</v>
      </c>
      <c r="D140" s="5">
        <f>IF('Fixed Rate'!E171="",E140-C140,IF(ISBLANK('Fixed Rate'!E171),0,'Fixed Rate'!E171-C140))</f>
        <v>447.32</v>
      </c>
      <c r="E140" s="1">
        <f t="shared" si="22"/>
        <v>462.45</v>
      </c>
      <c r="F140" s="1">
        <f t="shared" si="28"/>
        <v>462.45</v>
      </c>
      <c r="G140" s="1">
        <f t="shared" si="23"/>
        <v>3182.9</v>
      </c>
      <c r="I140" s="10" t="str">
        <f t="shared" si="24"/>
        <v/>
      </c>
      <c r="J140" s="6" t="str">
        <f>'Adjustable Rate'!C171</f>
        <v/>
      </c>
      <c r="K140" s="1" t="e">
        <f t="shared" si="25"/>
        <v>#VALUE!</v>
      </c>
      <c r="L140" s="5" t="e">
        <f>IF('Adjustable Rate'!E171="",M140-K140,IF(ISBLANK('Adjustable Rate'!E171),0,'Adjustable Rate'!E171-K140))</f>
        <v>#VALUE!</v>
      </c>
      <c r="M140" s="1" t="e">
        <f t="shared" si="26"/>
        <v>#VALUE!</v>
      </c>
      <c r="N140" s="1" t="e">
        <f t="shared" si="29"/>
        <v>#VALUE!</v>
      </c>
      <c r="O140" s="1" t="e">
        <f t="shared" si="27"/>
        <v>#VALUE!</v>
      </c>
    </row>
    <row r="141" spans="1:15">
      <c r="A141" s="10">
        <f t="shared" si="20"/>
        <v>138</v>
      </c>
      <c r="B141" s="6">
        <f>'Fixed Rate'!C172</f>
        <v>5</v>
      </c>
      <c r="C141" s="1">
        <f t="shared" si="21"/>
        <v>13.26</v>
      </c>
      <c r="D141" s="5">
        <f>IF('Fixed Rate'!E172="",E141-C141,IF(ISBLANK('Fixed Rate'!E172),0,'Fixed Rate'!E172-C141))</f>
        <v>449.19</v>
      </c>
      <c r="E141" s="1">
        <f t="shared" si="22"/>
        <v>462.45</v>
      </c>
      <c r="F141" s="1">
        <f t="shared" si="28"/>
        <v>462.45</v>
      </c>
      <c r="G141" s="1">
        <f t="shared" si="23"/>
        <v>2733.71</v>
      </c>
      <c r="I141" s="10" t="str">
        <f t="shared" si="24"/>
        <v/>
      </c>
      <c r="J141" s="6" t="str">
        <f>'Adjustable Rate'!C172</f>
        <v/>
      </c>
      <c r="K141" s="1" t="e">
        <f t="shared" si="25"/>
        <v>#VALUE!</v>
      </c>
      <c r="L141" s="5" t="e">
        <f>IF('Adjustable Rate'!E172="",M141-K141,IF(ISBLANK('Adjustable Rate'!E172),0,'Adjustable Rate'!E172-K141))</f>
        <v>#VALUE!</v>
      </c>
      <c r="M141" s="1" t="e">
        <f t="shared" si="26"/>
        <v>#VALUE!</v>
      </c>
      <c r="N141" s="1" t="e">
        <f t="shared" si="29"/>
        <v>#VALUE!</v>
      </c>
      <c r="O141" s="1" t="e">
        <f t="shared" si="27"/>
        <v>#VALUE!</v>
      </c>
    </row>
    <row r="142" spans="1:15">
      <c r="A142" s="10">
        <f t="shared" si="20"/>
        <v>139</v>
      </c>
      <c r="B142" s="6">
        <f>'Fixed Rate'!C173</f>
        <v>5</v>
      </c>
      <c r="C142" s="1">
        <f t="shared" si="21"/>
        <v>11.39</v>
      </c>
      <c r="D142" s="5">
        <f>IF('Fixed Rate'!E173="",E142-C142,IF(ISBLANK('Fixed Rate'!E173),0,'Fixed Rate'!E173-C142))</f>
        <v>451.06</v>
      </c>
      <c r="E142" s="1">
        <f t="shared" si="22"/>
        <v>462.45</v>
      </c>
      <c r="F142" s="1">
        <f t="shared" si="28"/>
        <v>462.45</v>
      </c>
      <c r="G142" s="1">
        <f t="shared" si="23"/>
        <v>2282.65</v>
      </c>
      <c r="I142" s="10" t="str">
        <f t="shared" si="24"/>
        <v/>
      </c>
      <c r="J142" s="6" t="str">
        <f>'Adjustable Rate'!C173</f>
        <v/>
      </c>
      <c r="K142" s="1" t="e">
        <f t="shared" si="25"/>
        <v>#VALUE!</v>
      </c>
      <c r="L142" s="5" t="e">
        <f>IF('Adjustable Rate'!E173="",M142-K142,IF(ISBLANK('Adjustable Rate'!E173),0,'Adjustable Rate'!E173-K142))</f>
        <v>#VALUE!</v>
      </c>
      <c r="M142" s="1" t="e">
        <f t="shared" si="26"/>
        <v>#VALUE!</v>
      </c>
      <c r="N142" s="1" t="e">
        <f t="shared" si="29"/>
        <v>#VALUE!</v>
      </c>
      <c r="O142" s="1" t="e">
        <f t="shared" si="27"/>
        <v>#VALUE!</v>
      </c>
    </row>
    <row r="143" spans="1:15">
      <c r="A143" s="10">
        <f t="shared" si="20"/>
        <v>140</v>
      </c>
      <c r="B143" s="6">
        <f>'Fixed Rate'!C174</f>
        <v>5</v>
      </c>
      <c r="C143" s="1">
        <f t="shared" si="21"/>
        <v>9.51</v>
      </c>
      <c r="D143" s="5">
        <f>IF('Fixed Rate'!E174="",E143-C143,IF(ISBLANK('Fixed Rate'!E174),0,'Fixed Rate'!E174-C143))</f>
        <v>452.94</v>
      </c>
      <c r="E143" s="1">
        <f t="shared" si="22"/>
        <v>462.45</v>
      </c>
      <c r="F143" s="1">
        <f t="shared" si="28"/>
        <v>462.45</v>
      </c>
      <c r="G143" s="1">
        <f t="shared" si="23"/>
        <v>1829.71</v>
      </c>
      <c r="I143" s="10" t="str">
        <f t="shared" si="24"/>
        <v/>
      </c>
      <c r="J143" s="6" t="str">
        <f>'Adjustable Rate'!C174</f>
        <v/>
      </c>
      <c r="K143" s="1" t="e">
        <f t="shared" si="25"/>
        <v>#VALUE!</v>
      </c>
      <c r="L143" s="5" t="e">
        <f>IF('Adjustable Rate'!E174="",M143-K143,IF(ISBLANK('Adjustable Rate'!E174),0,'Adjustable Rate'!E174-K143))</f>
        <v>#VALUE!</v>
      </c>
      <c r="M143" s="1" t="e">
        <f t="shared" si="26"/>
        <v>#VALUE!</v>
      </c>
      <c r="N143" s="1" t="e">
        <f t="shared" si="29"/>
        <v>#VALUE!</v>
      </c>
      <c r="O143" s="1" t="e">
        <f t="shared" si="27"/>
        <v>#VALUE!</v>
      </c>
    </row>
    <row r="144" spans="1:15">
      <c r="A144" s="10">
        <f t="shared" si="20"/>
        <v>141</v>
      </c>
      <c r="B144" s="6">
        <f>'Fixed Rate'!C175</f>
        <v>5</v>
      </c>
      <c r="C144" s="1">
        <f t="shared" si="21"/>
        <v>7.62</v>
      </c>
      <c r="D144" s="5">
        <f>IF('Fixed Rate'!E175="",E144-C144,IF(ISBLANK('Fixed Rate'!E175),0,'Fixed Rate'!E175-C144))</f>
        <v>454.83</v>
      </c>
      <c r="E144" s="1">
        <f t="shared" si="22"/>
        <v>462.45</v>
      </c>
      <c r="F144" s="1">
        <f t="shared" si="28"/>
        <v>462.45</v>
      </c>
      <c r="G144" s="1">
        <f t="shared" si="23"/>
        <v>1374.88</v>
      </c>
      <c r="I144" s="10" t="str">
        <f t="shared" si="24"/>
        <v/>
      </c>
      <c r="J144" s="6" t="str">
        <f>'Adjustable Rate'!C175</f>
        <v/>
      </c>
      <c r="K144" s="1" t="e">
        <f t="shared" si="25"/>
        <v>#VALUE!</v>
      </c>
      <c r="L144" s="5" t="e">
        <f>IF('Adjustable Rate'!E175="",M144-K144,IF(ISBLANK('Adjustable Rate'!E175),0,'Adjustable Rate'!E175-K144))</f>
        <v>#VALUE!</v>
      </c>
      <c r="M144" s="1" t="e">
        <f t="shared" si="26"/>
        <v>#VALUE!</v>
      </c>
      <c r="N144" s="1" t="e">
        <f t="shared" si="29"/>
        <v>#VALUE!</v>
      </c>
      <c r="O144" s="1" t="e">
        <f t="shared" si="27"/>
        <v>#VALUE!</v>
      </c>
    </row>
    <row r="145" spans="1:15">
      <c r="A145" s="10">
        <f t="shared" si="20"/>
        <v>142</v>
      </c>
      <c r="B145" s="6">
        <f>'Fixed Rate'!C176</f>
        <v>5</v>
      </c>
      <c r="C145" s="1">
        <f t="shared" si="21"/>
        <v>5.73</v>
      </c>
      <c r="D145" s="5">
        <f>IF('Fixed Rate'!E176="",E145-C145,IF(ISBLANK('Fixed Rate'!E176),0,'Fixed Rate'!E176-C145))</f>
        <v>456.71999999999997</v>
      </c>
      <c r="E145" s="1">
        <f t="shared" si="22"/>
        <v>462.45</v>
      </c>
      <c r="F145" s="1">
        <f t="shared" si="28"/>
        <v>462.45</v>
      </c>
      <c r="G145" s="1">
        <f t="shared" si="23"/>
        <v>918.16</v>
      </c>
      <c r="I145" s="10" t="str">
        <f t="shared" si="24"/>
        <v/>
      </c>
      <c r="J145" s="6" t="str">
        <f>'Adjustable Rate'!C176</f>
        <v/>
      </c>
      <c r="K145" s="1" t="e">
        <f t="shared" si="25"/>
        <v>#VALUE!</v>
      </c>
      <c r="L145" s="5" t="e">
        <f>IF('Adjustable Rate'!E176="",M145-K145,IF(ISBLANK('Adjustable Rate'!E176),0,'Adjustable Rate'!E176-K145))</f>
        <v>#VALUE!</v>
      </c>
      <c r="M145" s="1" t="e">
        <f t="shared" si="26"/>
        <v>#VALUE!</v>
      </c>
      <c r="N145" s="1" t="e">
        <f t="shared" si="29"/>
        <v>#VALUE!</v>
      </c>
      <c r="O145" s="1" t="e">
        <f t="shared" si="27"/>
        <v>#VALUE!</v>
      </c>
    </row>
    <row r="146" spans="1:15">
      <c r="A146" s="10">
        <f t="shared" si="20"/>
        <v>143</v>
      </c>
      <c r="B146" s="6">
        <f>'Fixed Rate'!C177</f>
        <v>5</v>
      </c>
      <c r="C146" s="1">
        <f t="shared" si="21"/>
        <v>3.83</v>
      </c>
      <c r="D146" s="5">
        <f>IF('Fixed Rate'!E177="",E146-C146,IF(ISBLANK('Fixed Rate'!E177),0,'Fixed Rate'!E177-C146))</f>
        <v>458.62</v>
      </c>
      <c r="E146" s="1">
        <f t="shared" si="22"/>
        <v>462.45</v>
      </c>
      <c r="F146" s="1">
        <f t="shared" si="28"/>
        <v>462.45</v>
      </c>
      <c r="G146" s="1">
        <f t="shared" si="23"/>
        <v>459.54</v>
      </c>
      <c r="I146" s="10" t="str">
        <f t="shared" si="24"/>
        <v/>
      </c>
      <c r="J146" s="6" t="str">
        <f>'Adjustable Rate'!C177</f>
        <v/>
      </c>
      <c r="K146" s="1" t="e">
        <f t="shared" si="25"/>
        <v>#VALUE!</v>
      </c>
      <c r="L146" s="5" t="e">
        <f>IF('Adjustable Rate'!E177="",M146-K146,IF(ISBLANK('Adjustable Rate'!E177),0,'Adjustable Rate'!E177-K146))</f>
        <v>#VALUE!</v>
      </c>
      <c r="M146" s="1" t="e">
        <f t="shared" si="26"/>
        <v>#VALUE!</v>
      </c>
      <c r="N146" s="1" t="e">
        <f t="shared" si="29"/>
        <v>#VALUE!</v>
      </c>
      <c r="O146" s="1" t="e">
        <f t="shared" si="27"/>
        <v>#VALUE!</v>
      </c>
    </row>
    <row r="147" spans="1:15">
      <c r="A147" s="10">
        <f t="shared" si="20"/>
        <v>144</v>
      </c>
      <c r="B147" s="6">
        <f>'Fixed Rate'!C178</f>
        <v>5</v>
      </c>
      <c r="C147" s="1">
        <f t="shared" si="21"/>
        <v>1.91</v>
      </c>
      <c r="D147" s="5">
        <f>IF('Fixed Rate'!E178="",E147-C147,IF(ISBLANK('Fixed Rate'!E178),0,'Fixed Rate'!E178-C147))</f>
        <v>459.54</v>
      </c>
      <c r="E147" s="1">
        <f t="shared" si="22"/>
        <v>461.45000000000005</v>
      </c>
      <c r="F147" s="1">
        <f t="shared" si="28"/>
        <v>461.45000000000005</v>
      </c>
      <c r="G147" s="1">
        <f t="shared" si="23"/>
        <v>0</v>
      </c>
      <c r="I147" s="10" t="str">
        <f t="shared" si="24"/>
        <v/>
      </c>
      <c r="J147" s="6" t="str">
        <f>'Adjustable Rate'!C178</f>
        <v/>
      </c>
      <c r="K147" s="1" t="e">
        <f t="shared" si="25"/>
        <v>#VALUE!</v>
      </c>
      <c r="L147" s="5" t="e">
        <f>IF('Adjustable Rate'!E178="",M147-K147,IF(ISBLANK('Adjustable Rate'!E178),0,'Adjustable Rate'!E178-K147))</f>
        <v>#VALUE!</v>
      </c>
      <c r="M147" s="1" t="e">
        <f t="shared" si="26"/>
        <v>#VALUE!</v>
      </c>
      <c r="N147" s="1" t="e">
        <f t="shared" si="29"/>
        <v>#VALUE!</v>
      </c>
      <c r="O147" s="1" t="e">
        <f t="shared" si="27"/>
        <v>#VALUE!</v>
      </c>
    </row>
    <row r="148" spans="1:15">
      <c r="A148" s="10" t="str">
        <f t="shared" si="20"/>
        <v/>
      </c>
      <c r="B148" s="6" t="str">
        <f>'Fixed Rate'!C179</f>
        <v/>
      </c>
      <c r="C148" s="1" t="e">
        <f t="shared" si="21"/>
        <v>#VALUE!</v>
      </c>
      <c r="D148" s="5" t="e">
        <f>IF('Fixed Rate'!E179="",E148-C148,IF(ISBLANK('Fixed Rate'!E179),0,'Fixed Rate'!E179-C148))</f>
        <v>#VALUE!</v>
      </c>
      <c r="E148" s="1" t="e">
        <f t="shared" si="22"/>
        <v>#VALUE!</v>
      </c>
      <c r="F148" s="1" t="e">
        <f t="shared" si="28"/>
        <v>#VALUE!</v>
      </c>
      <c r="G148" s="1" t="e">
        <f t="shared" si="23"/>
        <v>#VALUE!</v>
      </c>
      <c r="I148" s="10" t="str">
        <f t="shared" si="24"/>
        <v/>
      </c>
      <c r="J148" s="6" t="str">
        <f>'Adjustable Rate'!C179</f>
        <v/>
      </c>
      <c r="K148" s="1" t="e">
        <f t="shared" si="25"/>
        <v>#VALUE!</v>
      </c>
      <c r="L148" s="5" t="e">
        <f>IF('Adjustable Rate'!E179="",M148-K148,IF(ISBLANK('Adjustable Rate'!E179),0,'Adjustable Rate'!E179-K148))</f>
        <v>#VALUE!</v>
      </c>
      <c r="M148" s="1" t="e">
        <f t="shared" si="26"/>
        <v>#VALUE!</v>
      </c>
      <c r="N148" s="1" t="e">
        <f t="shared" si="29"/>
        <v>#VALUE!</v>
      </c>
      <c r="O148" s="1" t="e">
        <f t="shared" si="27"/>
        <v>#VALUE!</v>
      </c>
    </row>
    <row r="149" spans="1:15">
      <c r="A149" s="10" t="str">
        <f t="shared" si="20"/>
        <v/>
      </c>
      <c r="B149" s="6" t="str">
        <f>'Fixed Rate'!C180</f>
        <v/>
      </c>
      <c r="C149" s="1" t="e">
        <f t="shared" si="21"/>
        <v>#VALUE!</v>
      </c>
      <c r="D149" s="5" t="e">
        <f>IF('Fixed Rate'!E180="",E149-C149,IF(ISBLANK('Fixed Rate'!E180),0,'Fixed Rate'!E180-C149))</f>
        <v>#VALUE!</v>
      </c>
      <c r="E149" s="1" t="e">
        <f t="shared" si="22"/>
        <v>#VALUE!</v>
      </c>
      <c r="F149" s="1" t="e">
        <f t="shared" si="28"/>
        <v>#VALUE!</v>
      </c>
      <c r="G149" s="1" t="e">
        <f t="shared" si="23"/>
        <v>#VALUE!</v>
      </c>
      <c r="I149" s="10" t="str">
        <f t="shared" si="24"/>
        <v/>
      </c>
      <c r="J149" s="6" t="str">
        <f>'Adjustable Rate'!C180</f>
        <v/>
      </c>
      <c r="K149" s="1" t="e">
        <f t="shared" si="25"/>
        <v>#VALUE!</v>
      </c>
      <c r="L149" s="5" t="e">
        <f>IF('Adjustable Rate'!E180="",M149-K149,IF(ISBLANK('Adjustable Rate'!E180),0,'Adjustable Rate'!E180-K149))</f>
        <v>#VALUE!</v>
      </c>
      <c r="M149" s="1" t="e">
        <f t="shared" si="26"/>
        <v>#VALUE!</v>
      </c>
      <c r="N149" s="1" t="e">
        <f t="shared" si="29"/>
        <v>#VALUE!</v>
      </c>
      <c r="O149" s="1" t="e">
        <f t="shared" si="27"/>
        <v>#VALUE!</v>
      </c>
    </row>
    <row r="150" spans="1:15">
      <c r="A150" s="10" t="str">
        <f t="shared" si="20"/>
        <v/>
      </c>
      <c r="B150" s="6" t="str">
        <f>'Fixed Rate'!C181</f>
        <v/>
      </c>
      <c r="C150" s="1" t="e">
        <f t="shared" si="21"/>
        <v>#VALUE!</v>
      </c>
      <c r="D150" s="5" t="e">
        <f>IF('Fixed Rate'!E181="",E150-C150,IF(ISBLANK('Fixed Rate'!E181),0,'Fixed Rate'!E181-C150))</f>
        <v>#VALUE!</v>
      </c>
      <c r="E150" s="1" t="e">
        <f t="shared" si="22"/>
        <v>#VALUE!</v>
      </c>
      <c r="F150" s="1" t="e">
        <f t="shared" si="28"/>
        <v>#VALUE!</v>
      </c>
      <c r="G150" s="1" t="e">
        <f t="shared" si="23"/>
        <v>#VALUE!</v>
      </c>
      <c r="I150" s="10" t="str">
        <f t="shared" si="24"/>
        <v/>
      </c>
      <c r="J150" s="6" t="str">
        <f>'Adjustable Rate'!C181</f>
        <v/>
      </c>
      <c r="K150" s="1" t="e">
        <f t="shared" si="25"/>
        <v>#VALUE!</v>
      </c>
      <c r="L150" s="5" t="e">
        <f>IF('Adjustable Rate'!E181="",M150-K150,IF(ISBLANK('Adjustable Rate'!E181),0,'Adjustable Rate'!E181-K150))</f>
        <v>#VALUE!</v>
      </c>
      <c r="M150" s="1" t="e">
        <f t="shared" si="26"/>
        <v>#VALUE!</v>
      </c>
      <c r="N150" s="1" t="e">
        <f t="shared" si="29"/>
        <v>#VALUE!</v>
      </c>
      <c r="O150" s="1" t="e">
        <f t="shared" si="27"/>
        <v>#VALUE!</v>
      </c>
    </row>
    <row r="151" spans="1:15">
      <c r="A151" s="10" t="str">
        <f t="shared" si="20"/>
        <v/>
      </c>
      <c r="B151" s="6" t="str">
        <f>'Fixed Rate'!C182</f>
        <v/>
      </c>
      <c r="C151" s="1" t="e">
        <f t="shared" si="21"/>
        <v>#VALUE!</v>
      </c>
      <c r="D151" s="5" t="e">
        <f>IF('Fixed Rate'!E182="",E151-C151,IF(ISBLANK('Fixed Rate'!E182),0,'Fixed Rate'!E182-C151))</f>
        <v>#VALUE!</v>
      </c>
      <c r="E151" s="1" t="e">
        <f t="shared" si="22"/>
        <v>#VALUE!</v>
      </c>
      <c r="F151" s="1" t="e">
        <f t="shared" si="28"/>
        <v>#VALUE!</v>
      </c>
      <c r="G151" s="1" t="e">
        <f t="shared" si="23"/>
        <v>#VALUE!</v>
      </c>
      <c r="I151" s="10" t="str">
        <f t="shared" si="24"/>
        <v/>
      </c>
      <c r="J151" s="6" t="str">
        <f>'Adjustable Rate'!C182</f>
        <v/>
      </c>
      <c r="K151" s="1" t="e">
        <f t="shared" si="25"/>
        <v>#VALUE!</v>
      </c>
      <c r="L151" s="5" t="e">
        <f>IF('Adjustable Rate'!E182="",M151-K151,IF(ISBLANK('Adjustable Rate'!E182),0,'Adjustable Rate'!E182-K151))</f>
        <v>#VALUE!</v>
      </c>
      <c r="M151" s="1" t="e">
        <f t="shared" si="26"/>
        <v>#VALUE!</v>
      </c>
      <c r="N151" s="1" t="e">
        <f t="shared" si="29"/>
        <v>#VALUE!</v>
      </c>
      <c r="O151" s="1" t="e">
        <f t="shared" si="27"/>
        <v>#VALUE!</v>
      </c>
    </row>
    <row r="152" spans="1:15">
      <c r="A152" s="10" t="str">
        <f t="shared" si="20"/>
        <v/>
      </c>
      <c r="B152" s="6" t="str">
        <f>'Fixed Rate'!C183</f>
        <v/>
      </c>
      <c r="C152" s="1" t="e">
        <f t="shared" si="21"/>
        <v>#VALUE!</v>
      </c>
      <c r="D152" s="5" t="e">
        <f>IF('Fixed Rate'!E183="",E152-C152,IF(ISBLANK('Fixed Rate'!E183),0,'Fixed Rate'!E183-C152))</f>
        <v>#VALUE!</v>
      </c>
      <c r="E152" s="1" t="e">
        <f t="shared" si="22"/>
        <v>#VALUE!</v>
      </c>
      <c r="F152" s="1" t="e">
        <f t="shared" si="28"/>
        <v>#VALUE!</v>
      </c>
      <c r="G152" s="1" t="e">
        <f t="shared" si="23"/>
        <v>#VALUE!</v>
      </c>
      <c r="I152" s="10" t="str">
        <f t="shared" si="24"/>
        <v/>
      </c>
      <c r="J152" s="6" t="str">
        <f>'Adjustable Rate'!C183</f>
        <v/>
      </c>
      <c r="K152" s="1" t="e">
        <f t="shared" si="25"/>
        <v>#VALUE!</v>
      </c>
      <c r="L152" s="5" t="e">
        <f>IF('Adjustable Rate'!E183="",M152-K152,IF(ISBLANK('Adjustable Rate'!E183),0,'Adjustable Rate'!E183-K152))</f>
        <v>#VALUE!</v>
      </c>
      <c r="M152" s="1" t="e">
        <f t="shared" si="26"/>
        <v>#VALUE!</v>
      </c>
      <c r="N152" s="1" t="e">
        <f t="shared" si="29"/>
        <v>#VALUE!</v>
      </c>
      <c r="O152" s="1" t="e">
        <f t="shared" si="27"/>
        <v>#VALUE!</v>
      </c>
    </row>
    <row r="153" spans="1:15">
      <c r="A153" s="10" t="str">
        <f t="shared" si="20"/>
        <v/>
      </c>
      <c r="B153" s="6" t="str">
        <f>'Fixed Rate'!C184</f>
        <v/>
      </c>
      <c r="C153" s="1" t="e">
        <f t="shared" si="21"/>
        <v>#VALUE!</v>
      </c>
      <c r="D153" s="5" t="e">
        <f>IF('Fixed Rate'!E184="",E153-C153,IF(ISBLANK('Fixed Rate'!E184),0,'Fixed Rate'!E184-C153))</f>
        <v>#VALUE!</v>
      </c>
      <c r="E153" s="1" t="e">
        <f t="shared" si="22"/>
        <v>#VALUE!</v>
      </c>
      <c r="F153" s="1" t="e">
        <f t="shared" si="28"/>
        <v>#VALUE!</v>
      </c>
      <c r="G153" s="1" t="e">
        <f t="shared" si="23"/>
        <v>#VALUE!</v>
      </c>
      <c r="I153" s="10" t="str">
        <f t="shared" si="24"/>
        <v/>
      </c>
      <c r="J153" s="6" t="str">
        <f>'Adjustable Rate'!C184</f>
        <v/>
      </c>
      <c r="K153" s="1" t="e">
        <f t="shared" si="25"/>
        <v>#VALUE!</v>
      </c>
      <c r="L153" s="5" t="e">
        <f>IF('Adjustable Rate'!E184="",M153-K153,IF(ISBLANK('Adjustable Rate'!E184),0,'Adjustable Rate'!E184-K153))</f>
        <v>#VALUE!</v>
      </c>
      <c r="M153" s="1" t="e">
        <f t="shared" si="26"/>
        <v>#VALUE!</v>
      </c>
      <c r="N153" s="1" t="e">
        <f t="shared" si="29"/>
        <v>#VALUE!</v>
      </c>
      <c r="O153" s="1" t="e">
        <f t="shared" si="27"/>
        <v>#VALUE!</v>
      </c>
    </row>
    <row r="154" spans="1:15">
      <c r="A154" s="10" t="str">
        <f t="shared" si="20"/>
        <v/>
      </c>
      <c r="B154" s="6" t="str">
        <f>'Fixed Rate'!C185</f>
        <v/>
      </c>
      <c r="C154" s="1" t="e">
        <f t="shared" si="21"/>
        <v>#VALUE!</v>
      </c>
      <c r="D154" s="5" t="e">
        <f>IF('Fixed Rate'!E185="",E154-C154,IF(ISBLANK('Fixed Rate'!E185),0,'Fixed Rate'!E185-C154))</f>
        <v>#VALUE!</v>
      </c>
      <c r="E154" s="1" t="e">
        <f t="shared" si="22"/>
        <v>#VALUE!</v>
      </c>
      <c r="F154" s="1" t="e">
        <f t="shared" si="28"/>
        <v>#VALUE!</v>
      </c>
      <c r="G154" s="1" t="e">
        <f t="shared" si="23"/>
        <v>#VALUE!</v>
      </c>
      <c r="I154" s="10" t="str">
        <f t="shared" si="24"/>
        <v/>
      </c>
      <c r="J154" s="6" t="str">
        <f>'Adjustable Rate'!C185</f>
        <v/>
      </c>
      <c r="K154" s="1" t="e">
        <f t="shared" si="25"/>
        <v>#VALUE!</v>
      </c>
      <c r="L154" s="5" t="e">
        <f>IF('Adjustable Rate'!E185="",M154-K154,IF(ISBLANK('Adjustable Rate'!E185),0,'Adjustable Rate'!E185-K154))</f>
        <v>#VALUE!</v>
      </c>
      <c r="M154" s="1" t="e">
        <f t="shared" si="26"/>
        <v>#VALUE!</v>
      </c>
      <c r="N154" s="1" t="e">
        <f t="shared" si="29"/>
        <v>#VALUE!</v>
      </c>
      <c r="O154" s="1" t="e">
        <f t="shared" si="27"/>
        <v>#VALUE!</v>
      </c>
    </row>
    <row r="155" spans="1:15">
      <c r="A155" s="10" t="str">
        <f t="shared" si="20"/>
        <v/>
      </c>
      <c r="B155" s="6" t="str">
        <f>'Fixed Rate'!C186</f>
        <v/>
      </c>
      <c r="C155" s="1" t="e">
        <f t="shared" si="21"/>
        <v>#VALUE!</v>
      </c>
      <c r="D155" s="5" t="e">
        <f>IF('Fixed Rate'!E186="",E155-C155,IF(ISBLANK('Fixed Rate'!E186),0,'Fixed Rate'!E186-C155))</f>
        <v>#VALUE!</v>
      </c>
      <c r="E155" s="1" t="e">
        <f t="shared" si="22"/>
        <v>#VALUE!</v>
      </c>
      <c r="F155" s="1" t="e">
        <f t="shared" si="28"/>
        <v>#VALUE!</v>
      </c>
      <c r="G155" s="1" t="e">
        <f t="shared" si="23"/>
        <v>#VALUE!</v>
      </c>
      <c r="I155" s="10" t="str">
        <f t="shared" si="24"/>
        <v/>
      </c>
      <c r="J155" s="6" t="str">
        <f>'Adjustable Rate'!C186</f>
        <v/>
      </c>
      <c r="K155" s="1" t="e">
        <f t="shared" si="25"/>
        <v>#VALUE!</v>
      </c>
      <c r="L155" s="5" t="e">
        <f>IF('Adjustable Rate'!E186="",M155-K155,IF(ISBLANK('Adjustable Rate'!E186),0,'Adjustable Rate'!E186-K155))</f>
        <v>#VALUE!</v>
      </c>
      <c r="M155" s="1" t="e">
        <f t="shared" si="26"/>
        <v>#VALUE!</v>
      </c>
      <c r="N155" s="1" t="e">
        <f t="shared" si="29"/>
        <v>#VALUE!</v>
      </c>
      <c r="O155" s="1" t="e">
        <f t="shared" si="27"/>
        <v>#VALUE!</v>
      </c>
    </row>
    <row r="156" spans="1:15">
      <c r="A156" s="10" t="str">
        <f t="shared" si="20"/>
        <v/>
      </c>
      <c r="B156" s="6" t="str">
        <f>'Fixed Rate'!C187</f>
        <v/>
      </c>
      <c r="C156" s="1" t="e">
        <f t="shared" si="21"/>
        <v>#VALUE!</v>
      </c>
      <c r="D156" s="5" t="e">
        <f>IF('Fixed Rate'!E187="",E156-C156,IF(ISBLANK('Fixed Rate'!E187),0,'Fixed Rate'!E187-C156))</f>
        <v>#VALUE!</v>
      </c>
      <c r="E156" s="1" t="e">
        <f t="shared" si="22"/>
        <v>#VALUE!</v>
      </c>
      <c r="F156" s="1" t="e">
        <f t="shared" si="28"/>
        <v>#VALUE!</v>
      </c>
      <c r="G156" s="1" t="e">
        <f t="shared" si="23"/>
        <v>#VALUE!</v>
      </c>
      <c r="I156" s="10" t="str">
        <f t="shared" si="24"/>
        <v/>
      </c>
      <c r="J156" s="6" t="str">
        <f>'Adjustable Rate'!C187</f>
        <v/>
      </c>
      <c r="K156" s="1" t="e">
        <f t="shared" si="25"/>
        <v>#VALUE!</v>
      </c>
      <c r="L156" s="5" t="e">
        <f>IF('Adjustable Rate'!E187="",M156-K156,IF(ISBLANK('Adjustable Rate'!E187),0,'Adjustable Rate'!E187-K156))</f>
        <v>#VALUE!</v>
      </c>
      <c r="M156" s="1" t="e">
        <f t="shared" si="26"/>
        <v>#VALUE!</v>
      </c>
      <c r="N156" s="1" t="e">
        <f t="shared" si="29"/>
        <v>#VALUE!</v>
      </c>
      <c r="O156" s="1" t="e">
        <f t="shared" si="27"/>
        <v>#VALUE!</v>
      </c>
    </row>
    <row r="157" spans="1:15">
      <c r="A157" s="10" t="str">
        <f t="shared" si="20"/>
        <v/>
      </c>
      <c r="B157" s="6" t="str">
        <f>'Fixed Rate'!C188</f>
        <v/>
      </c>
      <c r="C157" s="1" t="e">
        <f t="shared" si="21"/>
        <v>#VALUE!</v>
      </c>
      <c r="D157" s="5" t="e">
        <f>IF('Fixed Rate'!E188="",E157-C157,IF(ISBLANK('Fixed Rate'!E188),0,'Fixed Rate'!E188-C157))</f>
        <v>#VALUE!</v>
      </c>
      <c r="E157" s="1" t="e">
        <f t="shared" si="22"/>
        <v>#VALUE!</v>
      </c>
      <c r="F157" s="1" t="e">
        <f t="shared" si="28"/>
        <v>#VALUE!</v>
      </c>
      <c r="G157" s="1" t="e">
        <f t="shared" si="23"/>
        <v>#VALUE!</v>
      </c>
      <c r="I157" s="10" t="str">
        <f t="shared" si="24"/>
        <v/>
      </c>
      <c r="J157" s="6" t="str">
        <f>'Adjustable Rate'!C188</f>
        <v/>
      </c>
      <c r="K157" s="1" t="e">
        <f t="shared" si="25"/>
        <v>#VALUE!</v>
      </c>
      <c r="L157" s="5" t="e">
        <f>IF('Adjustable Rate'!E188="",M157-K157,IF(ISBLANK('Adjustable Rate'!E188),0,'Adjustable Rate'!E188-K157))</f>
        <v>#VALUE!</v>
      </c>
      <c r="M157" s="1" t="e">
        <f t="shared" si="26"/>
        <v>#VALUE!</v>
      </c>
      <c r="N157" s="1" t="e">
        <f t="shared" si="29"/>
        <v>#VALUE!</v>
      </c>
      <c r="O157" s="1" t="e">
        <f t="shared" si="27"/>
        <v>#VALUE!</v>
      </c>
    </row>
    <row r="158" spans="1:15">
      <c r="A158" s="10" t="str">
        <f t="shared" si="20"/>
        <v/>
      </c>
      <c r="B158" s="6" t="str">
        <f>'Fixed Rate'!C189</f>
        <v/>
      </c>
      <c r="C158" s="1" t="e">
        <f t="shared" si="21"/>
        <v>#VALUE!</v>
      </c>
      <c r="D158" s="5" t="e">
        <f>IF('Fixed Rate'!E189="",E158-C158,IF(ISBLANK('Fixed Rate'!E189),0,'Fixed Rate'!E189-C158))</f>
        <v>#VALUE!</v>
      </c>
      <c r="E158" s="1" t="e">
        <f t="shared" si="22"/>
        <v>#VALUE!</v>
      </c>
      <c r="F158" s="1" t="e">
        <f t="shared" si="28"/>
        <v>#VALUE!</v>
      </c>
      <c r="G158" s="1" t="e">
        <f t="shared" si="23"/>
        <v>#VALUE!</v>
      </c>
      <c r="I158" s="10" t="str">
        <f t="shared" si="24"/>
        <v/>
      </c>
      <c r="J158" s="6" t="str">
        <f>'Adjustable Rate'!C189</f>
        <v/>
      </c>
      <c r="K158" s="1" t="e">
        <f t="shared" si="25"/>
        <v>#VALUE!</v>
      </c>
      <c r="L158" s="5" t="e">
        <f>IF('Adjustable Rate'!E189="",M158-K158,IF(ISBLANK('Adjustable Rate'!E189),0,'Adjustable Rate'!E189-K158))</f>
        <v>#VALUE!</v>
      </c>
      <c r="M158" s="1" t="e">
        <f t="shared" si="26"/>
        <v>#VALUE!</v>
      </c>
      <c r="N158" s="1" t="e">
        <f t="shared" si="29"/>
        <v>#VALUE!</v>
      </c>
      <c r="O158" s="1" t="e">
        <f t="shared" si="27"/>
        <v>#VALUE!</v>
      </c>
    </row>
    <row r="159" spans="1:15">
      <c r="A159" s="10" t="str">
        <f t="shared" si="20"/>
        <v/>
      </c>
      <c r="B159" s="6" t="str">
        <f>'Fixed Rate'!C190</f>
        <v/>
      </c>
      <c r="C159" s="1" t="e">
        <f t="shared" si="21"/>
        <v>#VALUE!</v>
      </c>
      <c r="D159" s="5" t="e">
        <f>IF('Fixed Rate'!E190="",E159-C159,IF(ISBLANK('Fixed Rate'!E190),0,'Fixed Rate'!E190-C159))</f>
        <v>#VALUE!</v>
      </c>
      <c r="E159" s="1" t="e">
        <f t="shared" si="22"/>
        <v>#VALUE!</v>
      </c>
      <c r="F159" s="1" t="e">
        <f t="shared" si="28"/>
        <v>#VALUE!</v>
      </c>
      <c r="G159" s="1" t="e">
        <f t="shared" si="23"/>
        <v>#VALUE!</v>
      </c>
      <c r="I159" s="10" t="str">
        <f t="shared" si="24"/>
        <v/>
      </c>
      <c r="J159" s="6" t="str">
        <f>'Adjustable Rate'!C190</f>
        <v/>
      </c>
      <c r="K159" s="1" t="e">
        <f t="shared" si="25"/>
        <v>#VALUE!</v>
      </c>
      <c r="L159" s="5" t="e">
        <f>IF('Adjustable Rate'!E190="",M159-K159,IF(ISBLANK('Adjustable Rate'!E190),0,'Adjustable Rate'!E190-K159))</f>
        <v>#VALUE!</v>
      </c>
      <c r="M159" s="1" t="e">
        <f t="shared" si="26"/>
        <v>#VALUE!</v>
      </c>
      <c r="N159" s="1" t="e">
        <f t="shared" si="29"/>
        <v>#VALUE!</v>
      </c>
      <c r="O159" s="1" t="e">
        <f t="shared" si="27"/>
        <v>#VALUE!</v>
      </c>
    </row>
    <row r="160" spans="1:15">
      <c r="A160" s="10" t="str">
        <f t="shared" si="20"/>
        <v/>
      </c>
      <c r="B160" s="6" t="str">
        <f>'Fixed Rate'!C191</f>
        <v/>
      </c>
      <c r="C160" s="1" t="e">
        <f t="shared" si="21"/>
        <v>#VALUE!</v>
      </c>
      <c r="D160" s="5" t="e">
        <f>IF('Fixed Rate'!E191="",E160-C160,IF(ISBLANK('Fixed Rate'!E191),0,'Fixed Rate'!E191-C160))</f>
        <v>#VALUE!</v>
      </c>
      <c r="E160" s="1" t="e">
        <f t="shared" si="22"/>
        <v>#VALUE!</v>
      </c>
      <c r="F160" s="1" t="e">
        <f t="shared" si="28"/>
        <v>#VALUE!</v>
      </c>
      <c r="G160" s="1" t="e">
        <f t="shared" si="23"/>
        <v>#VALUE!</v>
      </c>
      <c r="I160" s="10" t="str">
        <f t="shared" si="24"/>
        <v/>
      </c>
      <c r="J160" s="6" t="str">
        <f>'Adjustable Rate'!C191</f>
        <v/>
      </c>
      <c r="K160" s="1" t="e">
        <f t="shared" si="25"/>
        <v>#VALUE!</v>
      </c>
      <c r="L160" s="5" t="e">
        <f>IF('Adjustable Rate'!E191="",M160-K160,IF(ISBLANK('Adjustable Rate'!E191),0,'Adjustable Rate'!E191-K160))</f>
        <v>#VALUE!</v>
      </c>
      <c r="M160" s="1" t="e">
        <f t="shared" si="26"/>
        <v>#VALUE!</v>
      </c>
      <c r="N160" s="1" t="e">
        <f t="shared" si="29"/>
        <v>#VALUE!</v>
      </c>
      <c r="O160" s="1" t="e">
        <f t="shared" si="27"/>
        <v>#VALUE!</v>
      </c>
    </row>
    <row r="161" spans="1:15">
      <c r="A161" s="10" t="str">
        <f t="shared" si="20"/>
        <v/>
      </c>
      <c r="B161" s="6" t="str">
        <f>'Fixed Rate'!C192</f>
        <v/>
      </c>
      <c r="C161" s="1" t="e">
        <f t="shared" si="21"/>
        <v>#VALUE!</v>
      </c>
      <c r="D161" s="5" t="e">
        <f>IF('Fixed Rate'!E192="",E161-C161,IF(ISBLANK('Fixed Rate'!E192),0,'Fixed Rate'!E192-C161))</f>
        <v>#VALUE!</v>
      </c>
      <c r="E161" s="1" t="e">
        <f t="shared" si="22"/>
        <v>#VALUE!</v>
      </c>
      <c r="F161" s="1" t="e">
        <f t="shared" si="28"/>
        <v>#VALUE!</v>
      </c>
      <c r="G161" s="1" t="e">
        <f t="shared" si="23"/>
        <v>#VALUE!</v>
      </c>
      <c r="I161" s="10" t="str">
        <f t="shared" si="24"/>
        <v/>
      </c>
      <c r="J161" s="6" t="str">
        <f>'Adjustable Rate'!C192</f>
        <v/>
      </c>
      <c r="K161" s="1" t="e">
        <f t="shared" si="25"/>
        <v>#VALUE!</v>
      </c>
      <c r="L161" s="5" t="e">
        <f>IF('Adjustable Rate'!E192="",M161-K161,IF(ISBLANK('Adjustable Rate'!E192),0,'Adjustable Rate'!E192-K161))</f>
        <v>#VALUE!</v>
      </c>
      <c r="M161" s="1" t="e">
        <f t="shared" si="26"/>
        <v>#VALUE!</v>
      </c>
      <c r="N161" s="1" t="e">
        <f t="shared" si="29"/>
        <v>#VALUE!</v>
      </c>
      <c r="O161" s="1" t="e">
        <f t="shared" si="27"/>
        <v>#VALUE!</v>
      </c>
    </row>
    <row r="162" spans="1:15">
      <c r="A162" s="10" t="str">
        <f t="shared" si="20"/>
        <v/>
      </c>
      <c r="B162" s="6" t="str">
        <f>'Fixed Rate'!C193</f>
        <v/>
      </c>
      <c r="C162" s="1" t="e">
        <f t="shared" si="21"/>
        <v>#VALUE!</v>
      </c>
      <c r="D162" s="5" t="e">
        <f>IF('Fixed Rate'!E193="",E162-C162,IF(ISBLANK('Fixed Rate'!E193),0,'Fixed Rate'!E193-C162))</f>
        <v>#VALUE!</v>
      </c>
      <c r="E162" s="1" t="e">
        <f t="shared" si="22"/>
        <v>#VALUE!</v>
      </c>
      <c r="F162" s="1" t="e">
        <f t="shared" si="28"/>
        <v>#VALUE!</v>
      </c>
      <c r="G162" s="1" t="e">
        <f t="shared" si="23"/>
        <v>#VALUE!</v>
      </c>
      <c r="I162" s="10" t="str">
        <f t="shared" si="24"/>
        <v/>
      </c>
      <c r="J162" s="6" t="str">
        <f>'Adjustable Rate'!C193</f>
        <v/>
      </c>
      <c r="K162" s="1" t="e">
        <f t="shared" si="25"/>
        <v>#VALUE!</v>
      </c>
      <c r="L162" s="5" t="e">
        <f>IF('Adjustable Rate'!E193="",M162-K162,IF(ISBLANK('Adjustable Rate'!E193),0,'Adjustable Rate'!E193-K162))</f>
        <v>#VALUE!</v>
      </c>
      <c r="M162" s="1" t="e">
        <f t="shared" si="26"/>
        <v>#VALUE!</v>
      </c>
      <c r="N162" s="1" t="e">
        <f t="shared" si="29"/>
        <v>#VALUE!</v>
      </c>
      <c r="O162" s="1" t="e">
        <f t="shared" si="27"/>
        <v>#VALUE!</v>
      </c>
    </row>
    <row r="163" spans="1:15">
      <c r="A163" s="10" t="str">
        <f t="shared" si="20"/>
        <v/>
      </c>
      <c r="B163" s="6" t="str">
        <f>'Fixed Rate'!C194</f>
        <v/>
      </c>
      <c r="C163" s="1" t="e">
        <f t="shared" si="21"/>
        <v>#VALUE!</v>
      </c>
      <c r="D163" s="5" t="e">
        <f>IF('Fixed Rate'!E194="",E163-C163,IF(ISBLANK('Fixed Rate'!E194),0,'Fixed Rate'!E194-C163))</f>
        <v>#VALUE!</v>
      </c>
      <c r="E163" s="1" t="e">
        <f t="shared" si="22"/>
        <v>#VALUE!</v>
      </c>
      <c r="F163" s="1" t="e">
        <f t="shared" si="28"/>
        <v>#VALUE!</v>
      </c>
      <c r="G163" s="1" t="e">
        <f t="shared" si="23"/>
        <v>#VALUE!</v>
      </c>
      <c r="I163" s="10" t="str">
        <f t="shared" si="24"/>
        <v/>
      </c>
      <c r="J163" s="6" t="str">
        <f>'Adjustable Rate'!C194</f>
        <v/>
      </c>
      <c r="K163" s="1" t="e">
        <f t="shared" si="25"/>
        <v>#VALUE!</v>
      </c>
      <c r="L163" s="5" t="e">
        <f>IF('Adjustable Rate'!E194="",M163-K163,IF(ISBLANK('Adjustable Rate'!E194),0,'Adjustable Rate'!E194-K163))</f>
        <v>#VALUE!</v>
      </c>
      <c r="M163" s="1" t="e">
        <f t="shared" si="26"/>
        <v>#VALUE!</v>
      </c>
      <c r="N163" s="1" t="e">
        <f t="shared" si="29"/>
        <v>#VALUE!</v>
      </c>
      <c r="O163" s="1" t="e">
        <f t="shared" si="27"/>
        <v>#VALUE!</v>
      </c>
    </row>
    <row r="164" spans="1:15">
      <c r="A164" s="10" t="str">
        <f t="shared" si="20"/>
        <v/>
      </c>
      <c r="B164" s="6" t="str">
        <f>'Fixed Rate'!C195</f>
        <v/>
      </c>
      <c r="C164" s="1" t="e">
        <f t="shared" si="21"/>
        <v>#VALUE!</v>
      </c>
      <c r="D164" s="5" t="e">
        <f>IF('Fixed Rate'!E195="",E164-C164,IF(ISBLANK('Fixed Rate'!E195),0,'Fixed Rate'!E195-C164))</f>
        <v>#VALUE!</v>
      </c>
      <c r="E164" s="1" t="e">
        <f t="shared" si="22"/>
        <v>#VALUE!</v>
      </c>
      <c r="F164" s="1" t="e">
        <f t="shared" si="28"/>
        <v>#VALUE!</v>
      </c>
      <c r="G164" s="1" t="e">
        <f t="shared" si="23"/>
        <v>#VALUE!</v>
      </c>
      <c r="I164" s="10" t="str">
        <f t="shared" si="24"/>
        <v/>
      </c>
      <c r="J164" s="6" t="str">
        <f>'Adjustable Rate'!C195</f>
        <v/>
      </c>
      <c r="K164" s="1" t="e">
        <f t="shared" si="25"/>
        <v>#VALUE!</v>
      </c>
      <c r="L164" s="5" t="e">
        <f>IF('Adjustable Rate'!E195="",M164-K164,IF(ISBLANK('Adjustable Rate'!E195),0,'Adjustable Rate'!E195-K164))</f>
        <v>#VALUE!</v>
      </c>
      <c r="M164" s="1" t="e">
        <f t="shared" si="26"/>
        <v>#VALUE!</v>
      </c>
      <c r="N164" s="1" t="e">
        <f t="shared" si="29"/>
        <v>#VALUE!</v>
      </c>
      <c r="O164" s="1" t="e">
        <f t="shared" si="27"/>
        <v>#VALUE!</v>
      </c>
    </row>
    <row r="165" spans="1:15">
      <c r="A165" s="10" t="str">
        <f t="shared" si="20"/>
        <v/>
      </c>
      <c r="B165" s="6" t="str">
        <f>'Fixed Rate'!C196</f>
        <v/>
      </c>
      <c r="C165" s="1" t="e">
        <f t="shared" si="21"/>
        <v>#VALUE!</v>
      </c>
      <c r="D165" s="5" t="e">
        <f>IF('Fixed Rate'!E196="",E165-C165,IF(ISBLANK('Fixed Rate'!E196),0,'Fixed Rate'!E196-C165))</f>
        <v>#VALUE!</v>
      </c>
      <c r="E165" s="1" t="e">
        <f t="shared" si="22"/>
        <v>#VALUE!</v>
      </c>
      <c r="F165" s="1" t="e">
        <f t="shared" si="28"/>
        <v>#VALUE!</v>
      </c>
      <c r="G165" s="1" t="e">
        <f t="shared" si="23"/>
        <v>#VALUE!</v>
      </c>
      <c r="I165" s="10" t="str">
        <f t="shared" si="24"/>
        <v/>
      </c>
      <c r="J165" s="6" t="str">
        <f>'Adjustable Rate'!C196</f>
        <v/>
      </c>
      <c r="K165" s="1" t="e">
        <f t="shared" si="25"/>
        <v>#VALUE!</v>
      </c>
      <c r="L165" s="5" t="e">
        <f>IF('Adjustable Rate'!E196="",M165-K165,IF(ISBLANK('Adjustable Rate'!E196),0,'Adjustable Rate'!E196-K165))</f>
        <v>#VALUE!</v>
      </c>
      <c r="M165" s="1" t="e">
        <f t="shared" si="26"/>
        <v>#VALUE!</v>
      </c>
      <c r="N165" s="1" t="e">
        <f t="shared" si="29"/>
        <v>#VALUE!</v>
      </c>
      <c r="O165" s="1" t="e">
        <f t="shared" si="27"/>
        <v>#VALUE!</v>
      </c>
    </row>
    <row r="166" spans="1:15">
      <c r="A166" s="10" t="str">
        <f t="shared" si="20"/>
        <v/>
      </c>
      <c r="B166" s="6" t="str">
        <f>'Fixed Rate'!C197</f>
        <v/>
      </c>
      <c r="C166" s="1" t="e">
        <f t="shared" si="21"/>
        <v>#VALUE!</v>
      </c>
      <c r="D166" s="5" t="e">
        <f>IF('Fixed Rate'!E197="",E166-C166,IF(ISBLANK('Fixed Rate'!E197),0,'Fixed Rate'!E197-C166))</f>
        <v>#VALUE!</v>
      </c>
      <c r="E166" s="1" t="e">
        <f t="shared" si="22"/>
        <v>#VALUE!</v>
      </c>
      <c r="F166" s="1" t="e">
        <f t="shared" si="28"/>
        <v>#VALUE!</v>
      </c>
      <c r="G166" s="1" t="e">
        <f t="shared" si="23"/>
        <v>#VALUE!</v>
      </c>
      <c r="I166" s="10" t="str">
        <f t="shared" si="24"/>
        <v/>
      </c>
      <c r="J166" s="6" t="str">
        <f>'Adjustable Rate'!C197</f>
        <v/>
      </c>
      <c r="K166" s="1" t="e">
        <f t="shared" si="25"/>
        <v>#VALUE!</v>
      </c>
      <c r="L166" s="5" t="e">
        <f>IF('Adjustable Rate'!E197="",M166-K166,IF(ISBLANK('Adjustable Rate'!E197),0,'Adjustable Rate'!E197-K166))</f>
        <v>#VALUE!</v>
      </c>
      <c r="M166" s="1" t="e">
        <f t="shared" si="26"/>
        <v>#VALUE!</v>
      </c>
      <c r="N166" s="1" t="e">
        <f t="shared" si="29"/>
        <v>#VALUE!</v>
      </c>
      <c r="O166" s="1" t="e">
        <f t="shared" si="27"/>
        <v>#VALUE!</v>
      </c>
    </row>
    <row r="167" spans="1:15">
      <c r="A167" s="10" t="str">
        <f t="shared" si="20"/>
        <v/>
      </c>
      <c r="B167" s="6" t="str">
        <f>'Fixed Rate'!C198</f>
        <v/>
      </c>
      <c r="C167" s="1" t="e">
        <f t="shared" si="21"/>
        <v>#VALUE!</v>
      </c>
      <c r="D167" s="5" t="e">
        <f>IF('Fixed Rate'!E198="",E167-C167,IF(ISBLANK('Fixed Rate'!E198),0,'Fixed Rate'!E198-C167))</f>
        <v>#VALUE!</v>
      </c>
      <c r="E167" s="1" t="e">
        <f t="shared" si="22"/>
        <v>#VALUE!</v>
      </c>
      <c r="F167" s="1" t="e">
        <f t="shared" si="28"/>
        <v>#VALUE!</v>
      </c>
      <c r="G167" s="1" t="e">
        <f t="shared" si="23"/>
        <v>#VALUE!</v>
      </c>
      <c r="I167" s="10" t="str">
        <f t="shared" si="24"/>
        <v/>
      </c>
      <c r="J167" s="6" t="str">
        <f>'Adjustable Rate'!C198</f>
        <v/>
      </c>
      <c r="K167" s="1" t="e">
        <f t="shared" si="25"/>
        <v>#VALUE!</v>
      </c>
      <c r="L167" s="5" t="e">
        <f>IF('Adjustable Rate'!E198="",M167-K167,IF(ISBLANK('Adjustable Rate'!E198),0,'Adjustable Rate'!E198-K167))</f>
        <v>#VALUE!</v>
      </c>
      <c r="M167" s="1" t="e">
        <f t="shared" si="26"/>
        <v>#VALUE!</v>
      </c>
      <c r="N167" s="1" t="e">
        <f t="shared" si="29"/>
        <v>#VALUE!</v>
      </c>
      <c r="O167" s="1" t="e">
        <f t="shared" si="27"/>
        <v>#VALUE!</v>
      </c>
    </row>
    <row r="168" spans="1:15">
      <c r="A168" s="10" t="str">
        <f t="shared" si="20"/>
        <v/>
      </c>
      <c r="B168" s="6" t="str">
        <f>'Fixed Rate'!C199</f>
        <v/>
      </c>
      <c r="C168" s="1" t="e">
        <f t="shared" si="21"/>
        <v>#VALUE!</v>
      </c>
      <c r="D168" s="5" t="e">
        <f>IF('Fixed Rate'!E199="",E168-C168,IF(ISBLANK('Fixed Rate'!E199),0,'Fixed Rate'!E199-C168))</f>
        <v>#VALUE!</v>
      </c>
      <c r="E168" s="1" t="e">
        <f t="shared" si="22"/>
        <v>#VALUE!</v>
      </c>
      <c r="F168" s="1" t="e">
        <f t="shared" si="28"/>
        <v>#VALUE!</v>
      </c>
      <c r="G168" s="1" t="e">
        <f t="shared" si="23"/>
        <v>#VALUE!</v>
      </c>
      <c r="I168" s="10" t="str">
        <f t="shared" si="24"/>
        <v/>
      </c>
      <c r="J168" s="6" t="str">
        <f>'Adjustable Rate'!C199</f>
        <v/>
      </c>
      <c r="K168" s="1" t="e">
        <f t="shared" si="25"/>
        <v>#VALUE!</v>
      </c>
      <c r="L168" s="5" t="e">
        <f>IF('Adjustable Rate'!E199="",M168-K168,IF(ISBLANK('Adjustable Rate'!E199),0,'Adjustable Rate'!E199-K168))</f>
        <v>#VALUE!</v>
      </c>
      <c r="M168" s="1" t="e">
        <f t="shared" si="26"/>
        <v>#VALUE!</v>
      </c>
      <c r="N168" s="1" t="e">
        <f t="shared" si="29"/>
        <v>#VALUE!</v>
      </c>
      <c r="O168" s="1" t="e">
        <f t="shared" si="27"/>
        <v>#VALUE!</v>
      </c>
    </row>
    <row r="169" spans="1:15">
      <c r="A169" s="10" t="str">
        <f t="shared" si="20"/>
        <v/>
      </c>
      <c r="B169" s="6" t="str">
        <f>'Fixed Rate'!C200</f>
        <v/>
      </c>
      <c r="C169" s="1" t="e">
        <f t="shared" si="21"/>
        <v>#VALUE!</v>
      </c>
      <c r="D169" s="5" t="e">
        <f>IF('Fixed Rate'!E200="",E169-C169,IF(ISBLANK('Fixed Rate'!E200),0,'Fixed Rate'!E200-C169))</f>
        <v>#VALUE!</v>
      </c>
      <c r="E169" s="1" t="e">
        <f t="shared" si="22"/>
        <v>#VALUE!</v>
      </c>
      <c r="F169" s="1" t="e">
        <f t="shared" si="28"/>
        <v>#VALUE!</v>
      </c>
      <c r="G169" s="1" t="e">
        <f t="shared" si="23"/>
        <v>#VALUE!</v>
      </c>
      <c r="I169" s="10" t="str">
        <f t="shared" si="24"/>
        <v/>
      </c>
      <c r="J169" s="6" t="str">
        <f>'Adjustable Rate'!C200</f>
        <v/>
      </c>
      <c r="K169" s="1" t="e">
        <f t="shared" si="25"/>
        <v>#VALUE!</v>
      </c>
      <c r="L169" s="5" t="e">
        <f>IF('Adjustable Rate'!E200="",M169-K169,IF(ISBLANK('Adjustable Rate'!E200),0,'Adjustable Rate'!E200-K169))</f>
        <v>#VALUE!</v>
      </c>
      <c r="M169" s="1" t="e">
        <f t="shared" si="26"/>
        <v>#VALUE!</v>
      </c>
      <c r="N169" s="1" t="e">
        <f t="shared" si="29"/>
        <v>#VALUE!</v>
      </c>
      <c r="O169" s="1" t="e">
        <f t="shared" si="27"/>
        <v>#VALUE!</v>
      </c>
    </row>
    <row r="170" spans="1:15">
      <c r="A170" s="10" t="str">
        <f t="shared" si="20"/>
        <v/>
      </c>
      <c r="B170" s="6" t="str">
        <f>'Fixed Rate'!C201</f>
        <v/>
      </c>
      <c r="C170" s="1" t="e">
        <f t="shared" si="21"/>
        <v>#VALUE!</v>
      </c>
      <c r="D170" s="5" t="e">
        <f>IF('Fixed Rate'!E201="",E170-C170,IF(ISBLANK('Fixed Rate'!E201),0,'Fixed Rate'!E201-C170))</f>
        <v>#VALUE!</v>
      </c>
      <c r="E170" s="1" t="e">
        <f t="shared" si="22"/>
        <v>#VALUE!</v>
      </c>
      <c r="F170" s="1" t="e">
        <f t="shared" si="28"/>
        <v>#VALUE!</v>
      </c>
      <c r="G170" s="1" t="e">
        <f t="shared" si="23"/>
        <v>#VALUE!</v>
      </c>
      <c r="I170" s="10" t="str">
        <f t="shared" si="24"/>
        <v/>
      </c>
      <c r="J170" s="6" t="str">
        <f>'Adjustable Rate'!C201</f>
        <v/>
      </c>
      <c r="K170" s="1" t="e">
        <f t="shared" si="25"/>
        <v>#VALUE!</v>
      </c>
      <c r="L170" s="5" t="e">
        <f>IF('Adjustable Rate'!E201="",M170-K170,IF(ISBLANK('Adjustable Rate'!E201),0,'Adjustable Rate'!E201-K170))</f>
        <v>#VALUE!</v>
      </c>
      <c r="M170" s="1" t="e">
        <f t="shared" si="26"/>
        <v>#VALUE!</v>
      </c>
      <c r="N170" s="1" t="e">
        <f t="shared" si="29"/>
        <v>#VALUE!</v>
      </c>
      <c r="O170" s="1" t="e">
        <f t="shared" si="27"/>
        <v>#VALUE!</v>
      </c>
    </row>
    <row r="171" spans="1:15">
      <c r="A171" s="10" t="str">
        <f t="shared" si="20"/>
        <v/>
      </c>
      <c r="B171" s="6" t="str">
        <f>'Fixed Rate'!C202</f>
        <v/>
      </c>
      <c r="C171" s="1" t="e">
        <f t="shared" si="21"/>
        <v>#VALUE!</v>
      </c>
      <c r="D171" s="5" t="e">
        <f>IF('Fixed Rate'!E202="",E171-C171,IF(ISBLANK('Fixed Rate'!E202),0,'Fixed Rate'!E202-C171))</f>
        <v>#VALUE!</v>
      </c>
      <c r="E171" s="1" t="e">
        <f t="shared" si="22"/>
        <v>#VALUE!</v>
      </c>
      <c r="F171" s="1" t="e">
        <f t="shared" si="28"/>
        <v>#VALUE!</v>
      </c>
      <c r="G171" s="1" t="e">
        <f t="shared" si="23"/>
        <v>#VALUE!</v>
      </c>
      <c r="I171" s="10" t="str">
        <f t="shared" si="24"/>
        <v/>
      </c>
      <c r="J171" s="6" t="str">
        <f>'Adjustable Rate'!C202</f>
        <v/>
      </c>
      <c r="K171" s="1" t="e">
        <f t="shared" si="25"/>
        <v>#VALUE!</v>
      </c>
      <c r="L171" s="5" t="e">
        <f>IF('Adjustable Rate'!E202="",M171-K171,IF(ISBLANK('Adjustable Rate'!E202),0,'Adjustable Rate'!E202-K171))</f>
        <v>#VALUE!</v>
      </c>
      <c r="M171" s="1" t="e">
        <f t="shared" si="26"/>
        <v>#VALUE!</v>
      </c>
      <c r="N171" s="1" t="e">
        <f t="shared" si="29"/>
        <v>#VALUE!</v>
      </c>
      <c r="O171" s="1" t="e">
        <f t="shared" si="27"/>
        <v>#VALUE!</v>
      </c>
    </row>
    <row r="172" spans="1:15">
      <c r="A172" s="10" t="str">
        <f t="shared" si="20"/>
        <v/>
      </c>
      <c r="B172" s="6" t="str">
        <f>'Fixed Rate'!C203</f>
        <v/>
      </c>
      <c r="C172" s="1" t="e">
        <f t="shared" si="21"/>
        <v>#VALUE!</v>
      </c>
      <c r="D172" s="5" t="e">
        <f>IF('Fixed Rate'!E203="",E172-C172,IF(ISBLANK('Fixed Rate'!E203),0,'Fixed Rate'!E203-C172))</f>
        <v>#VALUE!</v>
      </c>
      <c r="E172" s="1" t="e">
        <f t="shared" si="22"/>
        <v>#VALUE!</v>
      </c>
      <c r="F172" s="1" t="e">
        <f t="shared" si="28"/>
        <v>#VALUE!</v>
      </c>
      <c r="G172" s="1" t="e">
        <f t="shared" si="23"/>
        <v>#VALUE!</v>
      </c>
      <c r="I172" s="10" t="str">
        <f t="shared" si="24"/>
        <v/>
      </c>
      <c r="J172" s="6" t="str">
        <f>'Adjustable Rate'!C203</f>
        <v/>
      </c>
      <c r="K172" s="1" t="e">
        <f t="shared" si="25"/>
        <v>#VALUE!</v>
      </c>
      <c r="L172" s="5" t="e">
        <f>IF('Adjustable Rate'!E203="",M172-K172,IF(ISBLANK('Adjustable Rate'!E203),0,'Adjustable Rate'!E203-K172))</f>
        <v>#VALUE!</v>
      </c>
      <c r="M172" s="1" t="e">
        <f t="shared" si="26"/>
        <v>#VALUE!</v>
      </c>
      <c r="N172" s="1" t="e">
        <f t="shared" si="29"/>
        <v>#VALUE!</v>
      </c>
      <c r="O172" s="1" t="e">
        <f t="shared" si="27"/>
        <v>#VALUE!</v>
      </c>
    </row>
    <row r="173" spans="1:15">
      <c r="A173" s="10" t="str">
        <f t="shared" si="20"/>
        <v/>
      </c>
      <c r="B173" s="6" t="str">
        <f>'Fixed Rate'!C204</f>
        <v/>
      </c>
      <c r="C173" s="1" t="e">
        <f t="shared" si="21"/>
        <v>#VALUE!</v>
      </c>
      <c r="D173" s="5" t="e">
        <f>IF('Fixed Rate'!E204="",E173-C173,IF(ISBLANK('Fixed Rate'!E204),0,'Fixed Rate'!E204-C173))</f>
        <v>#VALUE!</v>
      </c>
      <c r="E173" s="1" t="e">
        <f t="shared" si="22"/>
        <v>#VALUE!</v>
      </c>
      <c r="F173" s="1" t="e">
        <f t="shared" si="28"/>
        <v>#VALUE!</v>
      </c>
      <c r="G173" s="1" t="e">
        <f t="shared" si="23"/>
        <v>#VALUE!</v>
      </c>
      <c r="I173" s="10" t="str">
        <f t="shared" si="24"/>
        <v/>
      </c>
      <c r="J173" s="6" t="str">
        <f>'Adjustable Rate'!C204</f>
        <v/>
      </c>
      <c r="K173" s="1" t="e">
        <f t="shared" si="25"/>
        <v>#VALUE!</v>
      </c>
      <c r="L173" s="5" t="e">
        <f>IF('Adjustable Rate'!E204="",M173-K173,IF(ISBLANK('Adjustable Rate'!E204),0,'Adjustable Rate'!E204-K173))</f>
        <v>#VALUE!</v>
      </c>
      <c r="M173" s="1" t="e">
        <f t="shared" si="26"/>
        <v>#VALUE!</v>
      </c>
      <c r="N173" s="1" t="e">
        <f t="shared" si="29"/>
        <v>#VALUE!</v>
      </c>
      <c r="O173" s="1" t="e">
        <f t="shared" si="27"/>
        <v>#VALUE!</v>
      </c>
    </row>
    <row r="174" spans="1:15">
      <c r="A174" s="10" t="str">
        <f t="shared" si="20"/>
        <v/>
      </c>
      <c r="B174" s="6" t="str">
        <f>'Fixed Rate'!C205</f>
        <v/>
      </c>
      <c r="C174" s="1" t="e">
        <f t="shared" si="21"/>
        <v>#VALUE!</v>
      </c>
      <c r="D174" s="5" t="e">
        <f>IF('Fixed Rate'!E205="",E174-C174,IF(ISBLANK('Fixed Rate'!E205),0,'Fixed Rate'!E205-C174))</f>
        <v>#VALUE!</v>
      </c>
      <c r="E174" s="1" t="e">
        <f t="shared" si="22"/>
        <v>#VALUE!</v>
      </c>
      <c r="F174" s="1" t="e">
        <f t="shared" si="28"/>
        <v>#VALUE!</v>
      </c>
      <c r="G174" s="1" t="e">
        <f t="shared" si="23"/>
        <v>#VALUE!</v>
      </c>
      <c r="I174" s="10" t="str">
        <f t="shared" si="24"/>
        <v/>
      </c>
      <c r="J174" s="6" t="str">
        <f>'Adjustable Rate'!C205</f>
        <v/>
      </c>
      <c r="K174" s="1" t="e">
        <f t="shared" si="25"/>
        <v>#VALUE!</v>
      </c>
      <c r="L174" s="5" t="e">
        <f>IF('Adjustable Rate'!E205="",M174-K174,IF(ISBLANK('Adjustable Rate'!E205),0,'Adjustable Rate'!E205-K174))</f>
        <v>#VALUE!</v>
      </c>
      <c r="M174" s="1" t="e">
        <f t="shared" si="26"/>
        <v>#VALUE!</v>
      </c>
      <c r="N174" s="1" t="e">
        <f t="shared" si="29"/>
        <v>#VALUE!</v>
      </c>
      <c r="O174" s="1" t="e">
        <f t="shared" si="27"/>
        <v>#VALUE!</v>
      </c>
    </row>
    <row r="175" spans="1:15">
      <c r="A175" s="10" t="str">
        <f t="shared" si="20"/>
        <v/>
      </c>
      <c r="B175" s="6" t="str">
        <f>'Fixed Rate'!C206</f>
        <v/>
      </c>
      <c r="C175" s="1" t="e">
        <f t="shared" si="21"/>
        <v>#VALUE!</v>
      </c>
      <c r="D175" s="5" t="e">
        <f>IF('Fixed Rate'!E206="",E175-C175,IF(ISBLANK('Fixed Rate'!E206),0,'Fixed Rate'!E206-C175))</f>
        <v>#VALUE!</v>
      </c>
      <c r="E175" s="1" t="e">
        <f t="shared" si="22"/>
        <v>#VALUE!</v>
      </c>
      <c r="F175" s="1" t="e">
        <f t="shared" si="28"/>
        <v>#VALUE!</v>
      </c>
      <c r="G175" s="1" t="e">
        <f t="shared" si="23"/>
        <v>#VALUE!</v>
      </c>
      <c r="I175" s="10" t="str">
        <f t="shared" si="24"/>
        <v/>
      </c>
      <c r="J175" s="6" t="str">
        <f>'Adjustable Rate'!C206</f>
        <v/>
      </c>
      <c r="K175" s="1" t="e">
        <f t="shared" si="25"/>
        <v>#VALUE!</v>
      </c>
      <c r="L175" s="5" t="e">
        <f>IF('Adjustable Rate'!E206="",M175-K175,IF(ISBLANK('Adjustable Rate'!E206),0,'Adjustable Rate'!E206-K175))</f>
        <v>#VALUE!</v>
      </c>
      <c r="M175" s="1" t="e">
        <f t="shared" si="26"/>
        <v>#VALUE!</v>
      </c>
      <c r="N175" s="1" t="e">
        <f t="shared" si="29"/>
        <v>#VALUE!</v>
      </c>
      <c r="O175" s="1" t="e">
        <f t="shared" si="27"/>
        <v>#VALUE!</v>
      </c>
    </row>
    <row r="176" spans="1:15">
      <c r="A176" s="10" t="str">
        <f t="shared" si="20"/>
        <v/>
      </c>
      <c r="B176" s="6" t="str">
        <f>'Fixed Rate'!C207</f>
        <v/>
      </c>
      <c r="C176" s="1" t="e">
        <f t="shared" si="21"/>
        <v>#VALUE!</v>
      </c>
      <c r="D176" s="5" t="e">
        <f>IF('Fixed Rate'!E207="",E176-C176,IF(ISBLANK('Fixed Rate'!E207),0,'Fixed Rate'!E207-C176))</f>
        <v>#VALUE!</v>
      </c>
      <c r="E176" s="1" t="e">
        <f t="shared" si="22"/>
        <v>#VALUE!</v>
      </c>
      <c r="F176" s="1" t="e">
        <f t="shared" si="28"/>
        <v>#VALUE!</v>
      </c>
      <c r="G176" s="1" t="e">
        <f t="shared" si="23"/>
        <v>#VALUE!</v>
      </c>
      <c r="I176" s="10" t="str">
        <f t="shared" si="24"/>
        <v/>
      </c>
      <c r="J176" s="6" t="str">
        <f>'Adjustable Rate'!C207</f>
        <v/>
      </c>
      <c r="K176" s="1" t="e">
        <f t="shared" si="25"/>
        <v>#VALUE!</v>
      </c>
      <c r="L176" s="5" t="e">
        <f>IF('Adjustable Rate'!E207="",M176-K176,IF(ISBLANK('Adjustable Rate'!E207),0,'Adjustable Rate'!E207-K176))</f>
        <v>#VALUE!</v>
      </c>
      <c r="M176" s="1" t="e">
        <f t="shared" si="26"/>
        <v>#VALUE!</v>
      </c>
      <c r="N176" s="1" t="e">
        <f t="shared" si="29"/>
        <v>#VALUE!</v>
      </c>
      <c r="O176" s="1" t="e">
        <f t="shared" si="27"/>
        <v>#VALUE!</v>
      </c>
    </row>
    <row r="177" spans="1:15">
      <c r="A177" s="10" t="str">
        <f t="shared" si="20"/>
        <v/>
      </c>
      <c r="B177" s="6" t="str">
        <f>'Fixed Rate'!C208</f>
        <v/>
      </c>
      <c r="C177" s="1" t="e">
        <f t="shared" si="21"/>
        <v>#VALUE!</v>
      </c>
      <c r="D177" s="5" t="e">
        <f>IF('Fixed Rate'!E208="",E177-C177,IF(ISBLANK('Fixed Rate'!E208),0,'Fixed Rate'!E208-C177))</f>
        <v>#VALUE!</v>
      </c>
      <c r="E177" s="1" t="e">
        <f t="shared" si="22"/>
        <v>#VALUE!</v>
      </c>
      <c r="F177" s="1" t="e">
        <f t="shared" si="28"/>
        <v>#VALUE!</v>
      </c>
      <c r="G177" s="1" t="e">
        <f t="shared" si="23"/>
        <v>#VALUE!</v>
      </c>
      <c r="I177" s="10" t="str">
        <f t="shared" si="24"/>
        <v/>
      </c>
      <c r="J177" s="6" t="str">
        <f>'Adjustable Rate'!C208</f>
        <v/>
      </c>
      <c r="K177" s="1" t="e">
        <f t="shared" si="25"/>
        <v>#VALUE!</v>
      </c>
      <c r="L177" s="5" t="e">
        <f>IF('Adjustable Rate'!E208="",M177-K177,IF(ISBLANK('Adjustable Rate'!E208),0,'Adjustable Rate'!E208-K177))</f>
        <v>#VALUE!</v>
      </c>
      <c r="M177" s="1" t="e">
        <f t="shared" si="26"/>
        <v>#VALUE!</v>
      </c>
      <c r="N177" s="1" t="e">
        <f t="shared" si="29"/>
        <v>#VALUE!</v>
      </c>
      <c r="O177" s="1" t="e">
        <f t="shared" si="27"/>
        <v>#VALUE!</v>
      </c>
    </row>
    <row r="178" spans="1:15">
      <c r="A178" s="10" t="str">
        <f t="shared" si="20"/>
        <v/>
      </c>
      <c r="B178" s="6" t="str">
        <f>'Fixed Rate'!C209</f>
        <v/>
      </c>
      <c r="C178" s="1" t="e">
        <f t="shared" si="21"/>
        <v>#VALUE!</v>
      </c>
      <c r="D178" s="5" t="e">
        <f>IF('Fixed Rate'!E209="",E178-C178,IF(ISBLANK('Fixed Rate'!E209),0,'Fixed Rate'!E209-C178))</f>
        <v>#VALUE!</v>
      </c>
      <c r="E178" s="1" t="e">
        <f t="shared" si="22"/>
        <v>#VALUE!</v>
      </c>
      <c r="F178" s="1" t="e">
        <f t="shared" si="28"/>
        <v>#VALUE!</v>
      </c>
      <c r="G178" s="1" t="e">
        <f t="shared" si="23"/>
        <v>#VALUE!</v>
      </c>
      <c r="I178" s="10" t="str">
        <f t="shared" si="24"/>
        <v/>
      </c>
      <c r="J178" s="6" t="str">
        <f>'Adjustable Rate'!C209</f>
        <v/>
      </c>
      <c r="K178" s="1" t="e">
        <f t="shared" si="25"/>
        <v>#VALUE!</v>
      </c>
      <c r="L178" s="5" t="e">
        <f>IF('Adjustable Rate'!E209="",M178-K178,IF(ISBLANK('Adjustable Rate'!E209),0,'Adjustable Rate'!E209-K178))</f>
        <v>#VALUE!</v>
      </c>
      <c r="M178" s="1" t="e">
        <f t="shared" si="26"/>
        <v>#VALUE!</v>
      </c>
      <c r="N178" s="1" t="e">
        <f t="shared" si="29"/>
        <v>#VALUE!</v>
      </c>
      <c r="O178" s="1" t="e">
        <f t="shared" si="27"/>
        <v>#VALUE!</v>
      </c>
    </row>
    <row r="179" spans="1:15">
      <c r="A179" s="10" t="str">
        <f t="shared" si="20"/>
        <v/>
      </c>
      <c r="B179" s="6" t="str">
        <f>'Fixed Rate'!C210</f>
        <v/>
      </c>
      <c r="C179" s="1" t="e">
        <f t="shared" si="21"/>
        <v>#VALUE!</v>
      </c>
      <c r="D179" s="5" t="e">
        <f>IF('Fixed Rate'!E210="",E179-C179,IF(ISBLANK('Fixed Rate'!E210),0,'Fixed Rate'!E210-C179))</f>
        <v>#VALUE!</v>
      </c>
      <c r="E179" s="1" t="e">
        <f t="shared" si="22"/>
        <v>#VALUE!</v>
      </c>
      <c r="F179" s="1" t="e">
        <f t="shared" si="28"/>
        <v>#VALUE!</v>
      </c>
      <c r="G179" s="1" t="e">
        <f t="shared" si="23"/>
        <v>#VALUE!</v>
      </c>
      <c r="I179" s="10" t="str">
        <f t="shared" si="24"/>
        <v/>
      </c>
      <c r="J179" s="6" t="str">
        <f>'Adjustable Rate'!C210</f>
        <v/>
      </c>
      <c r="K179" s="1" t="e">
        <f t="shared" si="25"/>
        <v>#VALUE!</v>
      </c>
      <c r="L179" s="5" t="e">
        <f>IF('Adjustable Rate'!E210="",M179-K179,IF(ISBLANK('Adjustable Rate'!E210),0,'Adjustable Rate'!E210-K179))</f>
        <v>#VALUE!</v>
      </c>
      <c r="M179" s="1" t="e">
        <f t="shared" si="26"/>
        <v>#VALUE!</v>
      </c>
      <c r="N179" s="1" t="e">
        <f t="shared" si="29"/>
        <v>#VALUE!</v>
      </c>
      <c r="O179" s="1" t="e">
        <f t="shared" si="27"/>
        <v>#VALUE!</v>
      </c>
    </row>
    <row r="180" spans="1:15">
      <c r="A180" s="10" t="str">
        <f t="shared" si="20"/>
        <v/>
      </c>
      <c r="B180" s="6" t="str">
        <f>'Fixed Rate'!C211</f>
        <v/>
      </c>
      <c r="C180" s="1" t="e">
        <f t="shared" si="21"/>
        <v>#VALUE!</v>
      </c>
      <c r="D180" s="5" t="e">
        <f>IF('Fixed Rate'!E211="",E180-C180,IF(ISBLANK('Fixed Rate'!E211),0,'Fixed Rate'!E211-C180))</f>
        <v>#VALUE!</v>
      </c>
      <c r="E180" s="1" t="e">
        <f t="shared" si="22"/>
        <v>#VALUE!</v>
      </c>
      <c r="F180" s="1" t="e">
        <f t="shared" si="28"/>
        <v>#VALUE!</v>
      </c>
      <c r="G180" s="1" t="e">
        <f t="shared" si="23"/>
        <v>#VALUE!</v>
      </c>
      <c r="I180" s="10" t="str">
        <f t="shared" si="24"/>
        <v/>
      </c>
      <c r="J180" s="6" t="str">
        <f>'Adjustable Rate'!C211</f>
        <v/>
      </c>
      <c r="K180" s="1" t="e">
        <f t="shared" si="25"/>
        <v>#VALUE!</v>
      </c>
      <c r="L180" s="5" t="e">
        <f>IF('Adjustable Rate'!E211="",M180-K180,IF(ISBLANK('Adjustable Rate'!E211),0,'Adjustable Rate'!E211-K180))</f>
        <v>#VALUE!</v>
      </c>
      <c r="M180" s="1" t="e">
        <f t="shared" si="26"/>
        <v>#VALUE!</v>
      </c>
      <c r="N180" s="1" t="e">
        <f t="shared" si="29"/>
        <v>#VALUE!</v>
      </c>
      <c r="O180" s="1" t="e">
        <f t="shared" si="27"/>
        <v>#VALUE!</v>
      </c>
    </row>
    <row r="181" spans="1:15">
      <c r="A181" s="10" t="str">
        <f t="shared" si="20"/>
        <v/>
      </c>
      <c r="B181" s="6" t="str">
        <f>'Fixed Rate'!C212</f>
        <v/>
      </c>
      <c r="C181" s="1" t="e">
        <f t="shared" si="21"/>
        <v>#VALUE!</v>
      </c>
      <c r="D181" s="5" t="e">
        <f>IF('Fixed Rate'!E212="",E181-C181,IF(ISBLANK('Fixed Rate'!E212),0,'Fixed Rate'!E212-C181))</f>
        <v>#VALUE!</v>
      </c>
      <c r="E181" s="1" t="e">
        <f t="shared" si="22"/>
        <v>#VALUE!</v>
      </c>
      <c r="F181" s="1" t="e">
        <f t="shared" si="28"/>
        <v>#VALUE!</v>
      </c>
      <c r="G181" s="1" t="e">
        <f t="shared" si="23"/>
        <v>#VALUE!</v>
      </c>
      <c r="I181" s="10" t="str">
        <f t="shared" si="24"/>
        <v/>
      </c>
      <c r="J181" s="6" t="str">
        <f>'Adjustable Rate'!C212</f>
        <v/>
      </c>
      <c r="K181" s="1" t="e">
        <f t="shared" si="25"/>
        <v>#VALUE!</v>
      </c>
      <c r="L181" s="5" t="e">
        <f>IF('Adjustable Rate'!E212="",M181-K181,IF(ISBLANK('Adjustable Rate'!E212),0,'Adjustable Rate'!E212-K181))</f>
        <v>#VALUE!</v>
      </c>
      <c r="M181" s="1" t="e">
        <f t="shared" si="26"/>
        <v>#VALUE!</v>
      </c>
      <c r="N181" s="1" t="e">
        <f t="shared" si="29"/>
        <v>#VALUE!</v>
      </c>
      <c r="O181" s="1" t="e">
        <f t="shared" si="27"/>
        <v>#VALUE!</v>
      </c>
    </row>
    <row r="182" spans="1:15">
      <c r="A182" s="10" t="str">
        <f t="shared" si="20"/>
        <v/>
      </c>
      <c r="B182" s="6" t="str">
        <f>'Fixed Rate'!C213</f>
        <v/>
      </c>
      <c r="C182" s="1" t="e">
        <f t="shared" si="21"/>
        <v>#VALUE!</v>
      </c>
      <c r="D182" s="5" t="e">
        <f>IF('Fixed Rate'!E213="",E182-C182,IF(ISBLANK('Fixed Rate'!E213),0,'Fixed Rate'!E213-C182))</f>
        <v>#VALUE!</v>
      </c>
      <c r="E182" s="1" t="e">
        <f t="shared" si="22"/>
        <v>#VALUE!</v>
      </c>
      <c r="F182" s="1" t="e">
        <f t="shared" si="28"/>
        <v>#VALUE!</v>
      </c>
      <c r="G182" s="1" t="e">
        <f t="shared" si="23"/>
        <v>#VALUE!</v>
      </c>
      <c r="I182" s="10" t="str">
        <f t="shared" si="24"/>
        <v/>
      </c>
      <c r="J182" s="6" t="str">
        <f>'Adjustable Rate'!C213</f>
        <v/>
      </c>
      <c r="K182" s="1" t="e">
        <f t="shared" si="25"/>
        <v>#VALUE!</v>
      </c>
      <c r="L182" s="5" t="e">
        <f>IF('Adjustable Rate'!E213="",M182-K182,IF(ISBLANK('Adjustable Rate'!E213),0,'Adjustable Rate'!E213-K182))</f>
        <v>#VALUE!</v>
      </c>
      <c r="M182" s="1" t="e">
        <f t="shared" si="26"/>
        <v>#VALUE!</v>
      </c>
      <c r="N182" s="1" t="e">
        <f t="shared" si="29"/>
        <v>#VALUE!</v>
      </c>
      <c r="O182" s="1" t="e">
        <f t="shared" si="27"/>
        <v>#VALUE!</v>
      </c>
    </row>
    <row r="183" spans="1:15">
      <c r="A183" s="10" t="str">
        <f t="shared" si="20"/>
        <v/>
      </c>
      <c r="B183" s="6" t="str">
        <f>'Fixed Rate'!C214</f>
        <v/>
      </c>
      <c r="C183" s="1" t="e">
        <f t="shared" si="21"/>
        <v>#VALUE!</v>
      </c>
      <c r="D183" s="5" t="e">
        <f>IF('Fixed Rate'!E214="",E183-C183,IF(ISBLANK('Fixed Rate'!E214),0,'Fixed Rate'!E214-C183))</f>
        <v>#VALUE!</v>
      </c>
      <c r="E183" s="1" t="e">
        <f t="shared" si="22"/>
        <v>#VALUE!</v>
      </c>
      <c r="F183" s="1" t="e">
        <f t="shared" si="28"/>
        <v>#VALUE!</v>
      </c>
      <c r="G183" s="1" t="e">
        <f t="shared" si="23"/>
        <v>#VALUE!</v>
      </c>
      <c r="I183" s="10" t="str">
        <f t="shared" si="24"/>
        <v/>
      </c>
      <c r="J183" s="6" t="str">
        <f>'Adjustable Rate'!C214</f>
        <v/>
      </c>
      <c r="K183" s="1" t="e">
        <f t="shared" si="25"/>
        <v>#VALUE!</v>
      </c>
      <c r="L183" s="5" t="e">
        <f>IF('Adjustable Rate'!E214="",M183-K183,IF(ISBLANK('Adjustable Rate'!E214),0,'Adjustable Rate'!E214-K183))</f>
        <v>#VALUE!</v>
      </c>
      <c r="M183" s="1" t="e">
        <f t="shared" si="26"/>
        <v>#VALUE!</v>
      </c>
      <c r="N183" s="1" t="e">
        <f t="shared" si="29"/>
        <v>#VALUE!</v>
      </c>
      <c r="O183" s="1" t="e">
        <f t="shared" si="27"/>
        <v>#VALUE!</v>
      </c>
    </row>
    <row r="184" spans="1:15">
      <c r="A184" s="10" t="str">
        <f t="shared" si="20"/>
        <v/>
      </c>
      <c r="B184" s="6" t="str">
        <f>'Fixed Rate'!C215</f>
        <v/>
      </c>
      <c r="C184" s="1" t="e">
        <f t="shared" si="21"/>
        <v>#VALUE!</v>
      </c>
      <c r="D184" s="5" t="e">
        <f>IF('Fixed Rate'!E215="",E184-C184,IF(ISBLANK('Fixed Rate'!E215),0,'Fixed Rate'!E215-C184))</f>
        <v>#VALUE!</v>
      </c>
      <c r="E184" s="1" t="e">
        <f t="shared" si="22"/>
        <v>#VALUE!</v>
      </c>
      <c r="F184" s="1" t="e">
        <f t="shared" si="28"/>
        <v>#VALUE!</v>
      </c>
      <c r="G184" s="1" t="e">
        <f t="shared" si="23"/>
        <v>#VALUE!</v>
      </c>
      <c r="I184" s="10" t="str">
        <f t="shared" si="24"/>
        <v/>
      </c>
      <c r="J184" s="6" t="str">
        <f>'Adjustable Rate'!C215</f>
        <v/>
      </c>
      <c r="K184" s="1" t="e">
        <f t="shared" si="25"/>
        <v>#VALUE!</v>
      </c>
      <c r="L184" s="5" t="e">
        <f>IF('Adjustable Rate'!E215="",M184-K184,IF(ISBLANK('Adjustable Rate'!E215),0,'Adjustable Rate'!E215-K184))</f>
        <v>#VALUE!</v>
      </c>
      <c r="M184" s="1" t="e">
        <f t="shared" si="26"/>
        <v>#VALUE!</v>
      </c>
      <c r="N184" s="1" t="e">
        <f t="shared" si="29"/>
        <v>#VALUE!</v>
      </c>
      <c r="O184" s="1" t="e">
        <f t="shared" si="27"/>
        <v>#VALUE!</v>
      </c>
    </row>
    <row r="185" spans="1:15">
      <c r="A185" s="10" t="str">
        <f t="shared" si="20"/>
        <v/>
      </c>
      <c r="B185" s="6" t="str">
        <f>'Fixed Rate'!C216</f>
        <v/>
      </c>
      <c r="C185" s="1" t="e">
        <f t="shared" si="21"/>
        <v>#VALUE!</v>
      </c>
      <c r="D185" s="5" t="e">
        <f>IF('Fixed Rate'!E216="",E185-C185,IF(ISBLANK('Fixed Rate'!E216),0,'Fixed Rate'!E216-C185))</f>
        <v>#VALUE!</v>
      </c>
      <c r="E185" s="1" t="e">
        <f t="shared" si="22"/>
        <v>#VALUE!</v>
      </c>
      <c r="F185" s="1" t="e">
        <f t="shared" si="28"/>
        <v>#VALUE!</v>
      </c>
      <c r="G185" s="1" t="e">
        <f t="shared" si="23"/>
        <v>#VALUE!</v>
      </c>
      <c r="I185" s="10" t="str">
        <f t="shared" si="24"/>
        <v/>
      </c>
      <c r="J185" s="6" t="str">
        <f>'Adjustable Rate'!C216</f>
        <v/>
      </c>
      <c r="K185" s="1" t="e">
        <f t="shared" si="25"/>
        <v>#VALUE!</v>
      </c>
      <c r="L185" s="5" t="e">
        <f>IF('Adjustable Rate'!E216="",M185-K185,IF(ISBLANK('Adjustable Rate'!E216),0,'Adjustable Rate'!E216-K185))</f>
        <v>#VALUE!</v>
      </c>
      <c r="M185" s="1" t="e">
        <f t="shared" si="26"/>
        <v>#VALUE!</v>
      </c>
      <c r="N185" s="1" t="e">
        <f t="shared" si="29"/>
        <v>#VALUE!</v>
      </c>
      <c r="O185" s="1" t="e">
        <f t="shared" si="27"/>
        <v>#VALUE!</v>
      </c>
    </row>
    <row r="186" spans="1:15">
      <c r="A186" s="10" t="str">
        <f t="shared" si="20"/>
        <v/>
      </c>
      <c r="B186" s="6" t="str">
        <f>'Fixed Rate'!C217</f>
        <v/>
      </c>
      <c r="C186" s="1" t="e">
        <f t="shared" si="21"/>
        <v>#VALUE!</v>
      </c>
      <c r="D186" s="5" t="e">
        <f>IF('Fixed Rate'!E217="",E186-C186,IF(ISBLANK('Fixed Rate'!E217),0,'Fixed Rate'!E217-C186))</f>
        <v>#VALUE!</v>
      </c>
      <c r="E186" s="1" t="e">
        <f t="shared" si="22"/>
        <v>#VALUE!</v>
      </c>
      <c r="F186" s="1" t="e">
        <f t="shared" si="28"/>
        <v>#VALUE!</v>
      </c>
      <c r="G186" s="1" t="e">
        <f t="shared" si="23"/>
        <v>#VALUE!</v>
      </c>
      <c r="I186" s="10" t="str">
        <f t="shared" si="24"/>
        <v/>
      </c>
      <c r="J186" s="6" t="str">
        <f>'Adjustable Rate'!C217</f>
        <v/>
      </c>
      <c r="K186" s="1" t="e">
        <f t="shared" si="25"/>
        <v>#VALUE!</v>
      </c>
      <c r="L186" s="5" t="e">
        <f>IF('Adjustable Rate'!E217="",M186-K186,IF(ISBLANK('Adjustable Rate'!E217),0,'Adjustable Rate'!E217-K186))</f>
        <v>#VALUE!</v>
      </c>
      <c r="M186" s="1" t="e">
        <f t="shared" si="26"/>
        <v>#VALUE!</v>
      </c>
      <c r="N186" s="1" t="e">
        <f t="shared" si="29"/>
        <v>#VALUE!</v>
      </c>
      <c r="O186" s="1" t="e">
        <f t="shared" si="27"/>
        <v>#VALUE!</v>
      </c>
    </row>
    <row r="187" spans="1:15">
      <c r="A187" s="10" t="str">
        <f t="shared" si="20"/>
        <v/>
      </c>
      <c r="B187" s="6" t="str">
        <f>'Fixed Rate'!C218</f>
        <v/>
      </c>
      <c r="C187" s="1" t="e">
        <f t="shared" si="21"/>
        <v>#VALUE!</v>
      </c>
      <c r="D187" s="5" t="e">
        <f>IF('Fixed Rate'!E218="",E187-C187,IF(ISBLANK('Fixed Rate'!E218),0,'Fixed Rate'!E218-C187))</f>
        <v>#VALUE!</v>
      </c>
      <c r="E187" s="1" t="e">
        <f t="shared" si="22"/>
        <v>#VALUE!</v>
      </c>
      <c r="F187" s="1" t="e">
        <f t="shared" si="28"/>
        <v>#VALUE!</v>
      </c>
      <c r="G187" s="1" t="e">
        <f t="shared" si="23"/>
        <v>#VALUE!</v>
      </c>
      <c r="I187" s="10" t="str">
        <f t="shared" si="24"/>
        <v/>
      </c>
      <c r="J187" s="6" t="str">
        <f>'Adjustable Rate'!C218</f>
        <v/>
      </c>
      <c r="K187" s="1" t="e">
        <f t="shared" si="25"/>
        <v>#VALUE!</v>
      </c>
      <c r="L187" s="5" t="e">
        <f>IF('Adjustable Rate'!E218="",M187-K187,IF(ISBLANK('Adjustable Rate'!E218),0,'Adjustable Rate'!E218-K187))</f>
        <v>#VALUE!</v>
      </c>
      <c r="M187" s="1" t="e">
        <f t="shared" si="26"/>
        <v>#VALUE!</v>
      </c>
      <c r="N187" s="1" t="e">
        <f t="shared" si="29"/>
        <v>#VALUE!</v>
      </c>
      <c r="O187" s="1" t="e">
        <f t="shared" si="27"/>
        <v>#VALUE!</v>
      </c>
    </row>
    <row r="188" spans="1:15">
      <c r="A188" s="10" t="str">
        <f t="shared" si="20"/>
        <v/>
      </c>
      <c r="B188" s="6" t="str">
        <f>'Fixed Rate'!C219</f>
        <v/>
      </c>
      <c r="C188" s="1" t="e">
        <f t="shared" si="21"/>
        <v>#VALUE!</v>
      </c>
      <c r="D188" s="5" t="e">
        <f>IF('Fixed Rate'!E219="",E188-C188,IF(ISBLANK('Fixed Rate'!E219),0,'Fixed Rate'!E219-C188))</f>
        <v>#VALUE!</v>
      </c>
      <c r="E188" s="1" t="e">
        <f t="shared" si="22"/>
        <v>#VALUE!</v>
      </c>
      <c r="F188" s="1" t="e">
        <f t="shared" si="28"/>
        <v>#VALUE!</v>
      </c>
      <c r="G188" s="1" t="e">
        <f t="shared" si="23"/>
        <v>#VALUE!</v>
      </c>
      <c r="I188" s="10" t="str">
        <f t="shared" si="24"/>
        <v/>
      </c>
      <c r="J188" s="6" t="str">
        <f>'Adjustable Rate'!C219</f>
        <v/>
      </c>
      <c r="K188" s="1" t="e">
        <f t="shared" si="25"/>
        <v>#VALUE!</v>
      </c>
      <c r="L188" s="5" t="e">
        <f>IF('Adjustable Rate'!E219="",M188-K188,IF(ISBLANK('Adjustable Rate'!E219),0,'Adjustable Rate'!E219-K188))</f>
        <v>#VALUE!</v>
      </c>
      <c r="M188" s="1" t="e">
        <f t="shared" si="26"/>
        <v>#VALUE!</v>
      </c>
      <c r="N188" s="1" t="e">
        <f t="shared" si="29"/>
        <v>#VALUE!</v>
      </c>
      <c r="O188" s="1" t="e">
        <f t="shared" si="27"/>
        <v>#VALUE!</v>
      </c>
    </row>
    <row r="189" spans="1:15">
      <c r="A189" s="10" t="str">
        <f t="shared" si="20"/>
        <v/>
      </c>
      <c r="B189" s="6" t="str">
        <f>'Fixed Rate'!C220</f>
        <v/>
      </c>
      <c r="C189" s="1" t="e">
        <f t="shared" si="21"/>
        <v>#VALUE!</v>
      </c>
      <c r="D189" s="5" t="e">
        <f>IF('Fixed Rate'!E220="",E189-C189,IF(ISBLANK('Fixed Rate'!E220),0,'Fixed Rate'!E220-C189))</f>
        <v>#VALUE!</v>
      </c>
      <c r="E189" s="1" t="e">
        <f t="shared" si="22"/>
        <v>#VALUE!</v>
      </c>
      <c r="F189" s="1" t="e">
        <f t="shared" si="28"/>
        <v>#VALUE!</v>
      </c>
      <c r="G189" s="1" t="e">
        <f t="shared" si="23"/>
        <v>#VALUE!</v>
      </c>
      <c r="I189" s="10" t="str">
        <f t="shared" si="24"/>
        <v/>
      </c>
      <c r="J189" s="6" t="str">
        <f>'Adjustable Rate'!C220</f>
        <v/>
      </c>
      <c r="K189" s="1" t="e">
        <f t="shared" si="25"/>
        <v>#VALUE!</v>
      </c>
      <c r="L189" s="5" t="e">
        <f>IF('Adjustable Rate'!E220="",M189-K189,IF(ISBLANK('Adjustable Rate'!E220),0,'Adjustable Rate'!E220-K189))</f>
        <v>#VALUE!</v>
      </c>
      <c r="M189" s="1" t="e">
        <f t="shared" si="26"/>
        <v>#VALUE!</v>
      </c>
      <c r="N189" s="1" t="e">
        <f t="shared" si="29"/>
        <v>#VALUE!</v>
      </c>
      <c r="O189" s="1" t="e">
        <f t="shared" si="27"/>
        <v>#VALUE!</v>
      </c>
    </row>
    <row r="190" spans="1:15">
      <c r="A190" s="10" t="str">
        <f t="shared" si="20"/>
        <v/>
      </c>
      <c r="B190" s="6" t="str">
        <f>'Fixed Rate'!C221</f>
        <v/>
      </c>
      <c r="C190" s="1" t="e">
        <f t="shared" si="21"/>
        <v>#VALUE!</v>
      </c>
      <c r="D190" s="5" t="e">
        <f>IF('Fixed Rate'!E221="",E190-C190,IF(ISBLANK('Fixed Rate'!E221),0,'Fixed Rate'!E221-C190))</f>
        <v>#VALUE!</v>
      </c>
      <c r="E190" s="1" t="e">
        <f t="shared" si="22"/>
        <v>#VALUE!</v>
      </c>
      <c r="F190" s="1" t="e">
        <f t="shared" si="28"/>
        <v>#VALUE!</v>
      </c>
      <c r="G190" s="1" t="e">
        <f t="shared" si="23"/>
        <v>#VALUE!</v>
      </c>
      <c r="I190" s="10" t="str">
        <f t="shared" si="24"/>
        <v/>
      </c>
      <c r="J190" s="6" t="str">
        <f>'Adjustable Rate'!C221</f>
        <v/>
      </c>
      <c r="K190" s="1" t="e">
        <f t="shared" si="25"/>
        <v>#VALUE!</v>
      </c>
      <c r="L190" s="5" t="e">
        <f>IF('Adjustable Rate'!E221="",M190-K190,IF(ISBLANK('Adjustable Rate'!E221),0,'Adjustable Rate'!E221-K190))</f>
        <v>#VALUE!</v>
      </c>
      <c r="M190" s="1" t="e">
        <f t="shared" si="26"/>
        <v>#VALUE!</v>
      </c>
      <c r="N190" s="1" t="e">
        <f t="shared" si="29"/>
        <v>#VALUE!</v>
      </c>
      <c r="O190" s="1" t="e">
        <f t="shared" si="27"/>
        <v>#VALUE!</v>
      </c>
    </row>
    <row r="191" spans="1:15">
      <c r="A191" s="10" t="str">
        <f t="shared" si="20"/>
        <v/>
      </c>
      <c r="B191" s="6" t="str">
        <f>'Fixed Rate'!C222</f>
        <v/>
      </c>
      <c r="C191" s="1" t="e">
        <f t="shared" si="21"/>
        <v>#VALUE!</v>
      </c>
      <c r="D191" s="5" t="e">
        <f>IF('Fixed Rate'!E222="",E191-C191,IF(ISBLANK('Fixed Rate'!E222),0,'Fixed Rate'!E222-C191))</f>
        <v>#VALUE!</v>
      </c>
      <c r="E191" s="1" t="e">
        <f t="shared" si="22"/>
        <v>#VALUE!</v>
      </c>
      <c r="F191" s="1" t="e">
        <f t="shared" si="28"/>
        <v>#VALUE!</v>
      </c>
      <c r="G191" s="1" t="e">
        <f t="shared" si="23"/>
        <v>#VALUE!</v>
      </c>
      <c r="I191" s="10" t="str">
        <f t="shared" si="24"/>
        <v/>
      </c>
      <c r="J191" s="6" t="str">
        <f>'Adjustable Rate'!C222</f>
        <v/>
      </c>
      <c r="K191" s="1" t="e">
        <f t="shared" si="25"/>
        <v>#VALUE!</v>
      </c>
      <c r="L191" s="5" t="e">
        <f>IF('Adjustable Rate'!E222="",M191-K191,IF(ISBLANK('Adjustable Rate'!E222),0,'Adjustable Rate'!E222-K191))</f>
        <v>#VALUE!</v>
      </c>
      <c r="M191" s="1" t="e">
        <f t="shared" si="26"/>
        <v>#VALUE!</v>
      </c>
      <c r="N191" s="1" t="e">
        <f t="shared" si="29"/>
        <v>#VALUE!</v>
      </c>
      <c r="O191" s="1" t="e">
        <f t="shared" si="27"/>
        <v>#VALUE!</v>
      </c>
    </row>
    <row r="192" spans="1:15">
      <c r="A192" s="10" t="str">
        <f t="shared" si="20"/>
        <v/>
      </c>
      <c r="B192" s="6" t="str">
        <f>'Fixed Rate'!C223</f>
        <v/>
      </c>
      <c r="C192" s="1" t="e">
        <f t="shared" si="21"/>
        <v>#VALUE!</v>
      </c>
      <c r="D192" s="5" t="e">
        <f>IF('Fixed Rate'!E223="",E192-C192,IF(ISBLANK('Fixed Rate'!E223),0,'Fixed Rate'!E223-C192))</f>
        <v>#VALUE!</v>
      </c>
      <c r="E192" s="1" t="e">
        <f t="shared" si="22"/>
        <v>#VALUE!</v>
      </c>
      <c r="F192" s="1" t="e">
        <f t="shared" si="28"/>
        <v>#VALUE!</v>
      </c>
      <c r="G192" s="1" t="e">
        <f t="shared" si="23"/>
        <v>#VALUE!</v>
      </c>
      <c r="I192" s="10" t="str">
        <f t="shared" si="24"/>
        <v/>
      </c>
      <c r="J192" s="6" t="str">
        <f>'Adjustable Rate'!C223</f>
        <v/>
      </c>
      <c r="K192" s="1" t="e">
        <f t="shared" si="25"/>
        <v>#VALUE!</v>
      </c>
      <c r="L192" s="5" t="e">
        <f>IF('Adjustable Rate'!E223="",M192-K192,IF(ISBLANK('Adjustable Rate'!E223),0,'Adjustable Rate'!E223-K192))</f>
        <v>#VALUE!</v>
      </c>
      <c r="M192" s="1" t="e">
        <f t="shared" si="26"/>
        <v>#VALUE!</v>
      </c>
      <c r="N192" s="1" t="e">
        <f t="shared" si="29"/>
        <v>#VALUE!</v>
      </c>
      <c r="O192" s="1" t="e">
        <f t="shared" si="27"/>
        <v>#VALUE!</v>
      </c>
    </row>
    <row r="193" spans="1:15">
      <c r="A193" s="10" t="str">
        <f t="shared" si="20"/>
        <v/>
      </c>
      <c r="B193" s="6" t="str">
        <f>'Fixed Rate'!C224</f>
        <v/>
      </c>
      <c r="C193" s="1" t="e">
        <f t="shared" si="21"/>
        <v>#VALUE!</v>
      </c>
      <c r="D193" s="5" t="e">
        <f>IF('Fixed Rate'!E224="",E193-C193,IF(ISBLANK('Fixed Rate'!E224),0,'Fixed Rate'!E224-C193))</f>
        <v>#VALUE!</v>
      </c>
      <c r="E193" s="1" t="e">
        <f t="shared" si="22"/>
        <v>#VALUE!</v>
      </c>
      <c r="F193" s="1" t="e">
        <f t="shared" si="28"/>
        <v>#VALUE!</v>
      </c>
      <c r="G193" s="1" t="e">
        <f t="shared" si="23"/>
        <v>#VALUE!</v>
      </c>
      <c r="I193" s="10" t="str">
        <f t="shared" si="24"/>
        <v/>
      </c>
      <c r="J193" s="6" t="str">
        <f>'Adjustable Rate'!C224</f>
        <v/>
      </c>
      <c r="K193" s="1" t="e">
        <f t="shared" si="25"/>
        <v>#VALUE!</v>
      </c>
      <c r="L193" s="5" t="e">
        <f>IF('Adjustable Rate'!E224="",M193-K193,IF(ISBLANK('Adjustable Rate'!E224),0,'Adjustable Rate'!E224-K193))</f>
        <v>#VALUE!</v>
      </c>
      <c r="M193" s="1" t="e">
        <f t="shared" si="26"/>
        <v>#VALUE!</v>
      </c>
      <c r="N193" s="1" t="e">
        <f t="shared" si="29"/>
        <v>#VALUE!</v>
      </c>
      <c r="O193" s="1" t="e">
        <f t="shared" si="27"/>
        <v>#VALUE!</v>
      </c>
    </row>
    <row r="194" spans="1:15">
      <c r="A194" s="10" t="str">
        <f t="shared" si="20"/>
        <v/>
      </c>
      <c r="B194" s="6" t="str">
        <f>'Fixed Rate'!C225</f>
        <v/>
      </c>
      <c r="C194" s="1" t="e">
        <f t="shared" si="21"/>
        <v>#VALUE!</v>
      </c>
      <c r="D194" s="5" t="e">
        <f>IF('Fixed Rate'!E225="",E194-C194,IF(ISBLANK('Fixed Rate'!E225),0,'Fixed Rate'!E225-C194))</f>
        <v>#VALUE!</v>
      </c>
      <c r="E194" s="1" t="e">
        <f t="shared" si="22"/>
        <v>#VALUE!</v>
      </c>
      <c r="F194" s="1" t="e">
        <f t="shared" si="28"/>
        <v>#VALUE!</v>
      </c>
      <c r="G194" s="1" t="e">
        <f t="shared" si="23"/>
        <v>#VALUE!</v>
      </c>
      <c r="I194" s="10" t="str">
        <f t="shared" si="24"/>
        <v/>
      </c>
      <c r="J194" s="6" t="str">
        <f>'Adjustable Rate'!C225</f>
        <v/>
      </c>
      <c r="K194" s="1" t="e">
        <f t="shared" si="25"/>
        <v>#VALUE!</v>
      </c>
      <c r="L194" s="5" t="e">
        <f>IF('Adjustable Rate'!E225="",M194-K194,IF(ISBLANK('Adjustable Rate'!E225),0,'Adjustable Rate'!E225-K194))</f>
        <v>#VALUE!</v>
      </c>
      <c r="M194" s="1" t="e">
        <f t="shared" si="26"/>
        <v>#VALUE!</v>
      </c>
      <c r="N194" s="1" t="e">
        <f t="shared" si="29"/>
        <v>#VALUE!</v>
      </c>
      <c r="O194" s="1" t="e">
        <f t="shared" si="27"/>
        <v>#VALUE!</v>
      </c>
    </row>
    <row r="195" spans="1:15">
      <c r="A195" s="10" t="str">
        <f t="shared" si="20"/>
        <v/>
      </c>
      <c r="B195" s="6" t="str">
        <f>'Fixed Rate'!C226</f>
        <v/>
      </c>
      <c r="C195" s="1" t="e">
        <f t="shared" si="21"/>
        <v>#VALUE!</v>
      </c>
      <c r="D195" s="5" t="e">
        <f>IF('Fixed Rate'!E226="",E195-C195,IF(ISBLANK('Fixed Rate'!E226),0,'Fixed Rate'!E226-C195))</f>
        <v>#VALUE!</v>
      </c>
      <c r="E195" s="1" t="e">
        <f t="shared" si="22"/>
        <v>#VALUE!</v>
      </c>
      <c r="F195" s="1" t="e">
        <f t="shared" si="28"/>
        <v>#VALUE!</v>
      </c>
      <c r="G195" s="1" t="e">
        <f t="shared" si="23"/>
        <v>#VALUE!</v>
      </c>
      <c r="I195" s="10" t="str">
        <f t="shared" si="24"/>
        <v/>
      </c>
      <c r="J195" s="6" t="str">
        <f>'Adjustable Rate'!C226</f>
        <v/>
      </c>
      <c r="K195" s="1" t="e">
        <f t="shared" si="25"/>
        <v>#VALUE!</v>
      </c>
      <c r="L195" s="5" t="e">
        <f>IF('Adjustable Rate'!E226="",M195-K195,IF(ISBLANK('Adjustable Rate'!E226),0,'Adjustable Rate'!E226-K195))</f>
        <v>#VALUE!</v>
      </c>
      <c r="M195" s="1" t="e">
        <f t="shared" si="26"/>
        <v>#VALUE!</v>
      </c>
      <c r="N195" s="1" t="e">
        <f t="shared" si="29"/>
        <v>#VALUE!</v>
      </c>
      <c r="O195" s="1" t="e">
        <f t="shared" si="27"/>
        <v>#VALUE!</v>
      </c>
    </row>
    <row r="196" spans="1:15">
      <c r="A196" s="10" t="str">
        <f t="shared" ref="A196:A259" si="30">IF(A195&gt;=nper,"",A195+1)</f>
        <v/>
      </c>
      <c r="B196" s="6" t="str">
        <f>'Fixed Rate'!C227</f>
        <v/>
      </c>
      <c r="C196" s="1" t="e">
        <f t="shared" ref="C196:C259" si="31">ROUND(B196/1200*G195,2)</f>
        <v>#VALUE!</v>
      </c>
      <c r="D196" s="5" t="e">
        <f>IF('Fixed Rate'!E227="",E196-C196,IF(ISBLANK('Fixed Rate'!E227),0,'Fixed Rate'!E227-C196))</f>
        <v>#VALUE!</v>
      </c>
      <c r="E196" s="1" t="e">
        <f t="shared" ref="E196:E259" si="32">MIN(ROUND(IF(B196=$C$2,$C$1,IF(B196=B195,E195,-PMT(B196/1200,nper-A196+1,G195))),2),G195+ROUND(B196/1200*G195,2))</f>
        <v>#VALUE!</v>
      </c>
      <c r="F196" s="1" t="e">
        <f t="shared" si="28"/>
        <v>#VALUE!</v>
      </c>
      <c r="G196" s="1" t="e">
        <f t="shared" ref="G196:G259" si="33">IF(ROUND(G195-D196,2)&lt;0,0,ROUND(G195-D196,2))</f>
        <v>#VALUE!</v>
      </c>
      <c r="I196" s="10" t="str">
        <f t="shared" ref="I196:I259" si="34">IF(I195&gt;=nper2,"",I195+1)</f>
        <v/>
      </c>
      <c r="J196" s="6" t="str">
        <f>'Adjustable Rate'!C227</f>
        <v/>
      </c>
      <c r="K196" s="1" t="e">
        <f t="shared" ref="K196:K259" si="35">ROUND(J196/1200*O195,2)</f>
        <v>#VALUE!</v>
      </c>
      <c r="L196" s="5" t="e">
        <f>IF('Adjustable Rate'!E227="",M196-K196,IF(ISBLANK('Adjustable Rate'!E227),0,'Adjustable Rate'!E227-K196))</f>
        <v>#VALUE!</v>
      </c>
      <c r="M196" s="1" t="e">
        <f t="shared" ref="M196:M259" si="36">MIN(ROUND(IF(J196=$K$2,$K$1,IF(J196=J195,M195,-PMT(J196/1200,nper2-I196+1,O195))),2),O195+ROUND(J196/1200*O195,2))</f>
        <v>#VALUE!</v>
      </c>
      <c r="N196" s="1" t="e">
        <f t="shared" si="29"/>
        <v>#VALUE!</v>
      </c>
      <c r="O196" s="1" t="e">
        <f t="shared" ref="O196:O259" si="37">IF(ROUND(O195-L196,2)&lt;0,0,ROUND(O195-L196,2))</f>
        <v>#VALUE!</v>
      </c>
    </row>
    <row r="197" spans="1:15">
      <c r="A197" s="10" t="str">
        <f t="shared" si="30"/>
        <v/>
      </c>
      <c r="B197" s="6" t="str">
        <f>'Fixed Rate'!C228</f>
        <v/>
      </c>
      <c r="C197" s="1" t="e">
        <f t="shared" si="31"/>
        <v>#VALUE!</v>
      </c>
      <c r="D197" s="5" t="e">
        <f>IF('Fixed Rate'!E228="",E197-C197,IF(ISBLANK('Fixed Rate'!E228),0,'Fixed Rate'!E228-C197))</f>
        <v>#VALUE!</v>
      </c>
      <c r="E197" s="1" t="e">
        <f t="shared" si="32"/>
        <v>#VALUE!</v>
      </c>
      <c r="F197" s="1" t="e">
        <f t="shared" ref="F197:F260" si="38">IF(G197&lt;=0,G196+C197,C197+D197)</f>
        <v>#VALUE!</v>
      </c>
      <c r="G197" s="1" t="e">
        <f t="shared" si="33"/>
        <v>#VALUE!</v>
      </c>
      <c r="I197" s="10" t="str">
        <f t="shared" si="34"/>
        <v/>
      </c>
      <c r="J197" s="6" t="str">
        <f>'Adjustable Rate'!C228</f>
        <v/>
      </c>
      <c r="K197" s="1" t="e">
        <f t="shared" si="35"/>
        <v>#VALUE!</v>
      </c>
      <c r="L197" s="5" t="e">
        <f>IF('Adjustable Rate'!E228="",M197-K197,IF(ISBLANK('Adjustable Rate'!E228),0,'Adjustable Rate'!E228-K197))</f>
        <v>#VALUE!</v>
      </c>
      <c r="M197" s="1" t="e">
        <f t="shared" si="36"/>
        <v>#VALUE!</v>
      </c>
      <c r="N197" s="1" t="e">
        <f t="shared" ref="N197:N260" si="39">IF(O197&lt;=0,O196+K197,K197+L197)</f>
        <v>#VALUE!</v>
      </c>
      <c r="O197" s="1" t="e">
        <f t="shared" si="37"/>
        <v>#VALUE!</v>
      </c>
    </row>
    <row r="198" spans="1:15">
      <c r="A198" s="10" t="str">
        <f t="shared" si="30"/>
        <v/>
      </c>
      <c r="B198" s="6" t="str">
        <f>'Fixed Rate'!C229</f>
        <v/>
      </c>
      <c r="C198" s="1" t="e">
        <f t="shared" si="31"/>
        <v>#VALUE!</v>
      </c>
      <c r="D198" s="5" t="e">
        <f>IF('Fixed Rate'!E229="",E198-C198,IF(ISBLANK('Fixed Rate'!E229),0,'Fixed Rate'!E229-C198))</f>
        <v>#VALUE!</v>
      </c>
      <c r="E198" s="1" t="e">
        <f t="shared" si="32"/>
        <v>#VALUE!</v>
      </c>
      <c r="F198" s="1" t="e">
        <f t="shared" si="38"/>
        <v>#VALUE!</v>
      </c>
      <c r="G198" s="1" t="e">
        <f t="shared" si="33"/>
        <v>#VALUE!</v>
      </c>
      <c r="I198" s="10" t="str">
        <f t="shared" si="34"/>
        <v/>
      </c>
      <c r="J198" s="6" t="str">
        <f>'Adjustable Rate'!C229</f>
        <v/>
      </c>
      <c r="K198" s="1" t="e">
        <f t="shared" si="35"/>
        <v>#VALUE!</v>
      </c>
      <c r="L198" s="5" t="e">
        <f>IF('Adjustable Rate'!E229="",M198-K198,IF(ISBLANK('Adjustable Rate'!E229),0,'Adjustable Rate'!E229-K198))</f>
        <v>#VALUE!</v>
      </c>
      <c r="M198" s="1" t="e">
        <f t="shared" si="36"/>
        <v>#VALUE!</v>
      </c>
      <c r="N198" s="1" t="e">
        <f t="shared" si="39"/>
        <v>#VALUE!</v>
      </c>
      <c r="O198" s="1" t="e">
        <f t="shared" si="37"/>
        <v>#VALUE!</v>
      </c>
    </row>
    <row r="199" spans="1:15">
      <c r="A199" s="10" t="str">
        <f t="shared" si="30"/>
        <v/>
      </c>
      <c r="B199" s="6" t="str">
        <f>'Fixed Rate'!C230</f>
        <v/>
      </c>
      <c r="C199" s="1" t="e">
        <f t="shared" si="31"/>
        <v>#VALUE!</v>
      </c>
      <c r="D199" s="5" t="e">
        <f>IF('Fixed Rate'!E230="",E199-C199,IF(ISBLANK('Fixed Rate'!E230),0,'Fixed Rate'!E230-C199))</f>
        <v>#VALUE!</v>
      </c>
      <c r="E199" s="1" t="e">
        <f t="shared" si="32"/>
        <v>#VALUE!</v>
      </c>
      <c r="F199" s="1" t="e">
        <f t="shared" si="38"/>
        <v>#VALUE!</v>
      </c>
      <c r="G199" s="1" t="e">
        <f t="shared" si="33"/>
        <v>#VALUE!</v>
      </c>
      <c r="I199" s="10" t="str">
        <f t="shared" si="34"/>
        <v/>
      </c>
      <c r="J199" s="6" t="str">
        <f>'Adjustable Rate'!C230</f>
        <v/>
      </c>
      <c r="K199" s="1" t="e">
        <f t="shared" si="35"/>
        <v>#VALUE!</v>
      </c>
      <c r="L199" s="5" t="e">
        <f>IF('Adjustable Rate'!E230="",M199-K199,IF(ISBLANK('Adjustable Rate'!E230),0,'Adjustable Rate'!E230-K199))</f>
        <v>#VALUE!</v>
      </c>
      <c r="M199" s="1" t="e">
        <f t="shared" si="36"/>
        <v>#VALUE!</v>
      </c>
      <c r="N199" s="1" t="e">
        <f t="shared" si="39"/>
        <v>#VALUE!</v>
      </c>
      <c r="O199" s="1" t="e">
        <f t="shared" si="37"/>
        <v>#VALUE!</v>
      </c>
    </row>
    <row r="200" spans="1:15">
      <c r="A200" s="10" t="str">
        <f t="shared" si="30"/>
        <v/>
      </c>
      <c r="B200" s="6" t="str">
        <f>'Fixed Rate'!C231</f>
        <v/>
      </c>
      <c r="C200" s="1" t="e">
        <f t="shared" si="31"/>
        <v>#VALUE!</v>
      </c>
      <c r="D200" s="5" t="e">
        <f>IF('Fixed Rate'!E231="",E200-C200,IF(ISBLANK('Fixed Rate'!E231),0,'Fixed Rate'!E231-C200))</f>
        <v>#VALUE!</v>
      </c>
      <c r="E200" s="1" t="e">
        <f t="shared" si="32"/>
        <v>#VALUE!</v>
      </c>
      <c r="F200" s="1" t="e">
        <f t="shared" si="38"/>
        <v>#VALUE!</v>
      </c>
      <c r="G200" s="1" t="e">
        <f t="shared" si="33"/>
        <v>#VALUE!</v>
      </c>
      <c r="I200" s="10" t="str">
        <f t="shared" si="34"/>
        <v/>
      </c>
      <c r="J200" s="6" t="str">
        <f>'Adjustable Rate'!C231</f>
        <v/>
      </c>
      <c r="K200" s="1" t="e">
        <f t="shared" si="35"/>
        <v>#VALUE!</v>
      </c>
      <c r="L200" s="5" t="e">
        <f>IF('Adjustable Rate'!E231="",M200-K200,IF(ISBLANK('Adjustable Rate'!E231),0,'Adjustable Rate'!E231-K200))</f>
        <v>#VALUE!</v>
      </c>
      <c r="M200" s="1" t="e">
        <f t="shared" si="36"/>
        <v>#VALUE!</v>
      </c>
      <c r="N200" s="1" t="e">
        <f t="shared" si="39"/>
        <v>#VALUE!</v>
      </c>
      <c r="O200" s="1" t="e">
        <f t="shared" si="37"/>
        <v>#VALUE!</v>
      </c>
    </row>
    <row r="201" spans="1:15">
      <c r="A201" s="10" t="str">
        <f t="shared" si="30"/>
        <v/>
      </c>
      <c r="B201" s="6" t="str">
        <f>'Fixed Rate'!C232</f>
        <v/>
      </c>
      <c r="C201" s="1" t="e">
        <f t="shared" si="31"/>
        <v>#VALUE!</v>
      </c>
      <c r="D201" s="5" t="e">
        <f>IF('Fixed Rate'!E232="",E201-C201,IF(ISBLANK('Fixed Rate'!E232),0,'Fixed Rate'!E232-C201))</f>
        <v>#VALUE!</v>
      </c>
      <c r="E201" s="1" t="e">
        <f t="shared" si="32"/>
        <v>#VALUE!</v>
      </c>
      <c r="F201" s="1" t="e">
        <f t="shared" si="38"/>
        <v>#VALUE!</v>
      </c>
      <c r="G201" s="1" t="e">
        <f t="shared" si="33"/>
        <v>#VALUE!</v>
      </c>
      <c r="I201" s="10" t="str">
        <f t="shared" si="34"/>
        <v/>
      </c>
      <c r="J201" s="6" t="str">
        <f>'Adjustable Rate'!C232</f>
        <v/>
      </c>
      <c r="K201" s="1" t="e">
        <f t="shared" si="35"/>
        <v>#VALUE!</v>
      </c>
      <c r="L201" s="5" t="e">
        <f>IF('Adjustable Rate'!E232="",M201-K201,IF(ISBLANK('Adjustable Rate'!E232),0,'Adjustable Rate'!E232-K201))</f>
        <v>#VALUE!</v>
      </c>
      <c r="M201" s="1" t="e">
        <f t="shared" si="36"/>
        <v>#VALUE!</v>
      </c>
      <c r="N201" s="1" t="e">
        <f t="shared" si="39"/>
        <v>#VALUE!</v>
      </c>
      <c r="O201" s="1" t="e">
        <f t="shared" si="37"/>
        <v>#VALUE!</v>
      </c>
    </row>
    <row r="202" spans="1:15">
      <c r="A202" s="10" t="str">
        <f t="shared" si="30"/>
        <v/>
      </c>
      <c r="B202" s="6" t="str">
        <f>'Fixed Rate'!C233</f>
        <v/>
      </c>
      <c r="C202" s="1" t="e">
        <f t="shared" si="31"/>
        <v>#VALUE!</v>
      </c>
      <c r="D202" s="5" t="e">
        <f>IF('Fixed Rate'!E233="",E202-C202,IF(ISBLANK('Fixed Rate'!E233),0,'Fixed Rate'!E233-C202))</f>
        <v>#VALUE!</v>
      </c>
      <c r="E202" s="1" t="e">
        <f t="shared" si="32"/>
        <v>#VALUE!</v>
      </c>
      <c r="F202" s="1" t="e">
        <f t="shared" si="38"/>
        <v>#VALUE!</v>
      </c>
      <c r="G202" s="1" t="e">
        <f t="shared" si="33"/>
        <v>#VALUE!</v>
      </c>
      <c r="I202" s="10" t="str">
        <f t="shared" si="34"/>
        <v/>
      </c>
      <c r="J202" s="6" t="str">
        <f>'Adjustable Rate'!C233</f>
        <v/>
      </c>
      <c r="K202" s="1" t="e">
        <f t="shared" si="35"/>
        <v>#VALUE!</v>
      </c>
      <c r="L202" s="5" t="e">
        <f>IF('Adjustable Rate'!E233="",M202-K202,IF(ISBLANK('Adjustable Rate'!E233),0,'Adjustable Rate'!E233-K202))</f>
        <v>#VALUE!</v>
      </c>
      <c r="M202" s="1" t="e">
        <f t="shared" si="36"/>
        <v>#VALUE!</v>
      </c>
      <c r="N202" s="1" t="e">
        <f t="shared" si="39"/>
        <v>#VALUE!</v>
      </c>
      <c r="O202" s="1" t="e">
        <f t="shared" si="37"/>
        <v>#VALUE!</v>
      </c>
    </row>
    <row r="203" spans="1:15">
      <c r="A203" s="10" t="str">
        <f t="shared" si="30"/>
        <v/>
      </c>
      <c r="B203" s="6" t="str">
        <f>'Fixed Rate'!C234</f>
        <v/>
      </c>
      <c r="C203" s="1" t="e">
        <f t="shared" si="31"/>
        <v>#VALUE!</v>
      </c>
      <c r="D203" s="5" t="e">
        <f>IF('Fixed Rate'!E234="",E203-C203,IF(ISBLANK('Fixed Rate'!E234),0,'Fixed Rate'!E234-C203))</f>
        <v>#VALUE!</v>
      </c>
      <c r="E203" s="1" t="e">
        <f t="shared" si="32"/>
        <v>#VALUE!</v>
      </c>
      <c r="F203" s="1" t="e">
        <f t="shared" si="38"/>
        <v>#VALUE!</v>
      </c>
      <c r="G203" s="1" t="e">
        <f t="shared" si="33"/>
        <v>#VALUE!</v>
      </c>
      <c r="I203" s="10" t="str">
        <f t="shared" si="34"/>
        <v/>
      </c>
      <c r="J203" s="6" t="str">
        <f>'Adjustable Rate'!C234</f>
        <v/>
      </c>
      <c r="K203" s="1" t="e">
        <f t="shared" si="35"/>
        <v>#VALUE!</v>
      </c>
      <c r="L203" s="5" t="e">
        <f>IF('Adjustable Rate'!E234="",M203-K203,IF(ISBLANK('Adjustable Rate'!E234),0,'Adjustable Rate'!E234-K203))</f>
        <v>#VALUE!</v>
      </c>
      <c r="M203" s="1" t="e">
        <f t="shared" si="36"/>
        <v>#VALUE!</v>
      </c>
      <c r="N203" s="1" t="e">
        <f t="shared" si="39"/>
        <v>#VALUE!</v>
      </c>
      <c r="O203" s="1" t="e">
        <f t="shared" si="37"/>
        <v>#VALUE!</v>
      </c>
    </row>
    <row r="204" spans="1:15">
      <c r="A204" s="10" t="str">
        <f t="shared" si="30"/>
        <v/>
      </c>
      <c r="B204" s="6" t="str">
        <f>'Fixed Rate'!C235</f>
        <v/>
      </c>
      <c r="C204" s="1" t="e">
        <f t="shared" si="31"/>
        <v>#VALUE!</v>
      </c>
      <c r="D204" s="5" t="e">
        <f>IF('Fixed Rate'!E235="",E204-C204,IF(ISBLANK('Fixed Rate'!E235),0,'Fixed Rate'!E235-C204))</f>
        <v>#VALUE!</v>
      </c>
      <c r="E204" s="1" t="e">
        <f t="shared" si="32"/>
        <v>#VALUE!</v>
      </c>
      <c r="F204" s="1" t="e">
        <f t="shared" si="38"/>
        <v>#VALUE!</v>
      </c>
      <c r="G204" s="1" t="e">
        <f t="shared" si="33"/>
        <v>#VALUE!</v>
      </c>
      <c r="I204" s="10" t="str">
        <f t="shared" si="34"/>
        <v/>
      </c>
      <c r="J204" s="6" t="str">
        <f>'Adjustable Rate'!C235</f>
        <v/>
      </c>
      <c r="K204" s="1" t="e">
        <f t="shared" si="35"/>
        <v>#VALUE!</v>
      </c>
      <c r="L204" s="5" t="e">
        <f>IF('Adjustable Rate'!E235="",M204-K204,IF(ISBLANK('Adjustable Rate'!E235),0,'Adjustable Rate'!E235-K204))</f>
        <v>#VALUE!</v>
      </c>
      <c r="M204" s="1" t="e">
        <f t="shared" si="36"/>
        <v>#VALUE!</v>
      </c>
      <c r="N204" s="1" t="e">
        <f t="shared" si="39"/>
        <v>#VALUE!</v>
      </c>
      <c r="O204" s="1" t="e">
        <f t="shared" si="37"/>
        <v>#VALUE!</v>
      </c>
    </row>
    <row r="205" spans="1:15">
      <c r="A205" s="10" t="str">
        <f t="shared" si="30"/>
        <v/>
      </c>
      <c r="B205" s="6" t="str">
        <f>'Fixed Rate'!C236</f>
        <v/>
      </c>
      <c r="C205" s="1" t="e">
        <f t="shared" si="31"/>
        <v>#VALUE!</v>
      </c>
      <c r="D205" s="5" t="e">
        <f>IF('Fixed Rate'!E236="",E205-C205,IF(ISBLANK('Fixed Rate'!E236),0,'Fixed Rate'!E236-C205))</f>
        <v>#VALUE!</v>
      </c>
      <c r="E205" s="1" t="e">
        <f t="shared" si="32"/>
        <v>#VALUE!</v>
      </c>
      <c r="F205" s="1" t="e">
        <f t="shared" si="38"/>
        <v>#VALUE!</v>
      </c>
      <c r="G205" s="1" t="e">
        <f t="shared" si="33"/>
        <v>#VALUE!</v>
      </c>
      <c r="I205" s="10" t="str">
        <f t="shared" si="34"/>
        <v/>
      </c>
      <c r="J205" s="6" t="str">
        <f>'Adjustable Rate'!C236</f>
        <v/>
      </c>
      <c r="K205" s="1" t="e">
        <f t="shared" si="35"/>
        <v>#VALUE!</v>
      </c>
      <c r="L205" s="5" t="e">
        <f>IF('Adjustable Rate'!E236="",M205-K205,IF(ISBLANK('Adjustable Rate'!E236),0,'Adjustable Rate'!E236-K205))</f>
        <v>#VALUE!</v>
      </c>
      <c r="M205" s="1" t="e">
        <f t="shared" si="36"/>
        <v>#VALUE!</v>
      </c>
      <c r="N205" s="1" t="e">
        <f t="shared" si="39"/>
        <v>#VALUE!</v>
      </c>
      <c r="O205" s="1" t="e">
        <f t="shared" si="37"/>
        <v>#VALUE!</v>
      </c>
    </row>
    <row r="206" spans="1:15">
      <c r="A206" s="10" t="str">
        <f t="shared" si="30"/>
        <v/>
      </c>
      <c r="B206" s="6" t="str">
        <f>'Fixed Rate'!C237</f>
        <v/>
      </c>
      <c r="C206" s="1" t="e">
        <f t="shared" si="31"/>
        <v>#VALUE!</v>
      </c>
      <c r="D206" s="5" t="e">
        <f>IF('Fixed Rate'!E237="",E206-C206,IF(ISBLANK('Fixed Rate'!E237),0,'Fixed Rate'!E237-C206))</f>
        <v>#VALUE!</v>
      </c>
      <c r="E206" s="1" t="e">
        <f t="shared" si="32"/>
        <v>#VALUE!</v>
      </c>
      <c r="F206" s="1" t="e">
        <f t="shared" si="38"/>
        <v>#VALUE!</v>
      </c>
      <c r="G206" s="1" t="e">
        <f t="shared" si="33"/>
        <v>#VALUE!</v>
      </c>
      <c r="I206" s="10" t="str">
        <f t="shared" si="34"/>
        <v/>
      </c>
      <c r="J206" s="6" t="str">
        <f>'Adjustable Rate'!C237</f>
        <v/>
      </c>
      <c r="K206" s="1" t="e">
        <f t="shared" si="35"/>
        <v>#VALUE!</v>
      </c>
      <c r="L206" s="5" t="e">
        <f>IF('Adjustable Rate'!E237="",M206-K206,IF(ISBLANK('Adjustable Rate'!E237),0,'Adjustable Rate'!E237-K206))</f>
        <v>#VALUE!</v>
      </c>
      <c r="M206" s="1" t="e">
        <f t="shared" si="36"/>
        <v>#VALUE!</v>
      </c>
      <c r="N206" s="1" t="e">
        <f t="shared" si="39"/>
        <v>#VALUE!</v>
      </c>
      <c r="O206" s="1" t="e">
        <f t="shared" si="37"/>
        <v>#VALUE!</v>
      </c>
    </row>
    <row r="207" spans="1:15">
      <c r="A207" s="10" t="str">
        <f t="shared" si="30"/>
        <v/>
      </c>
      <c r="B207" s="6" t="str">
        <f>'Fixed Rate'!C238</f>
        <v/>
      </c>
      <c r="C207" s="1" t="e">
        <f t="shared" si="31"/>
        <v>#VALUE!</v>
      </c>
      <c r="D207" s="5" t="e">
        <f>IF('Fixed Rate'!E238="",E207-C207,IF(ISBLANK('Fixed Rate'!E238),0,'Fixed Rate'!E238-C207))</f>
        <v>#VALUE!</v>
      </c>
      <c r="E207" s="1" t="e">
        <f t="shared" si="32"/>
        <v>#VALUE!</v>
      </c>
      <c r="F207" s="1" t="e">
        <f t="shared" si="38"/>
        <v>#VALUE!</v>
      </c>
      <c r="G207" s="1" t="e">
        <f t="shared" si="33"/>
        <v>#VALUE!</v>
      </c>
      <c r="I207" s="10" t="str">
        <f t="shared" si="34"/>
        <v/>
      </c>
      <c r="J207" s="6" t="str">
        <f>'Adjustable Rate'!C238</f>
        <v/>
      </c>
      <c r="K207" s="1" t="e">
        <f t="shared" si="35"/>
        <v>#VALUE!</v>
      </c>
      <c r="L207" s="5" t="e">
        <f>IF('Adjustable Rate'!E238="",M207-K207,IF(ISBLANK('Adjustable Rate'!E238),0,'Adjustable Rate'!E238-K207))</f>
        <v>#VALUE!</v>
      </c>
      <c r="M207" s="1" t="e">
        <f t="shared" si="36"/>
        <v>#VALUE!</v>
      </c>
      <c r="N207" s="1" t="e">
        <f t="shared" si="39"/>
        <v>#VALUE!</v>
      </c>
      <c r="O207" s="1" t="e">
        <f t="shared" si="37"/>
        <v>#VALUE!</v>
      </c>
    </row>
    <row r="208" spans="1:15">
      <c r="A208" s="10" t="str">
        <f t="shared" si="30"/>
        <v/>
      </c>
      <c r="B208" s="6" t="str">
        <f>'Fixed Rate'!C239</f>
        <v/>
      </c>
      <c r="C208" s="1" t="e">
        <f t="shared" si="31"/>
        <v>#VALUE!</v>
      </c>
      <c r="D208" s="5" t="e">
        <f>IF('Fixed Rate'!E239="",E208-C208,IF(ISBLANK('Fixed Rate'!E239),0,'Fixed Rate'!E239-C208))</f>
        <v>#VALUE!</v>
      </c>
      <c r="E208" s="1" t="e">
        <f t="shared" si="32"/>
        <v>#VALUE!</v>
      </c>
      <c r="F208" s="1" t="e">
        <f t="shared" si="38"/>
        <v>#VALUE!</v>
      </c>
      <c r="G208" s="1" t="e">
        <f t="shared" si="33"/>
        <v>#VALUE!</v>
      </c>
      <c r="I208" s="10" t="str">
        <f t="shared" si="34"/>
        <v/>
      </c>
      <c r="J208" s="6" t="str">
        <f>'Adjustable Rate'!C239</f>
        <v/>
      </c>
      <c r="K208" s="1" t="e">
        <f t="shared" si="35"/>
        <v>#VALUE!</v>
      </c>
      <c r="L208" s="5" t="e">
        <f>IF('Adjustable Rate'!E239="",M208-K208,IF(ISBLANK('Adjustable Rate'!E239),0,'Adjustable Rate'!E239-K208))</f>
        <v>#VALUE!</v>
      </c>
      <c r="M208" s="1" t="e">
        <f t="shared" si="36"/>
        <v>#VALUE!</v>
      </c>
      <c r="N208" s="1" t="e">
        <f t="shared" si="39"/>
        <v>#VALUE!</v>
      </c>
      <c r="O208" s="1" t="e">
        <f t="shared" si="37"/>
        <v>#VALUE!</v>
      </c>
    </row>
    <row r="209" spans="1:15">
      <c r="A209" s="10" t="str">
        <f t="shared" si="30"/>
        <v/>
      </c>
      <c r="B209" s="6" t="str">
        <f>'Fixed Rate'!C240</f>
        <v/>
      </c>
      <c r="C209" s="1" t="e">
        <f t="shared" si="31"/>
        <v>#VALUE!</v>
      </c>
      <c r="D209" s="5" t="e">
        <f>IF('Fixed Rate'!E240="",E209-C209,IF(ISBLANK('Fixed Rate'!E240),0,'Fixed Rate'!E240-C209))</f>
        <v>#VALUE!</v>
      </c>
      <c r="E209" s="1" t="e">
        <f t="shared" si="32"/>
        <v>#VALUE!</v>
      </c>
      <c r="F209" s="1" t="e">
        <f t="shared" si="38"/>
        <v>#VALUE!</v>
      </c>
      <c r="G209" s="1" t="e">
        <f t="shared" si="33"/>
        <v>#VALUE!</v>
      </c>
      <c r="I209" s="10" t="str">
        <f t="shared" si="34"/>
        <v/>
      </c>
      <c r="J209" s="6" t="str">
        <f>'Adjustable Rate'!C240</f>
        <v/>
      </c>
      <c r="K209" s="1" t="e">
        <f t="shared" si="35"/>
        <v>#VALUE!</v>
      </c>
      <c r="L209" s="5" t="e">
        <f>IF('Adjustable Rate'!E240="",M209-K209,IF(ISBLANK('Adjustable Rate'!E240),0,'Adjustable Rate'!E240-K209))</f>
        <v>#VALUE!</v>
      </c>
      <c r="M209" s="1" t="e">
        <f t="shared" si="36"/>
        <v>#VALUE!</v>
      </c>
      <c r="N209" s="1" t="e">
        <f t="shared" si="39"/>
        <v>#VALUE!</v>
      </c>
      <c r="O209" s="1" t="e">
        <f t="shared" si="37"/>
        <v>#VALUE!</v>
      </c>
    </row>
    <row r="210" spans="1:15">
      <c r="A210" s="10" t="str">
        <f t="shared" si="30"/>
        <v/>
      </c>
      <c r="B210" s="6" t="str">
        <f>'Fixed Rate'!C241</f>
        <v/>
      </c>
      <c r="C210" s="1" t="e">
        <f t="shared" si="31"/>
        <v>#VALUE!</v>
      </c>
      <c r="D210" s="5" t="e">
        <f>IF('Fixed Rate'!E241="",E210-C210,IF(ISBLANK('Fixed Rate'!E241),0,'Fixed Rate'!E241-C210))</f>
        <v>#VALUE!</v>
      </c>
      <c r="E210" s="1" t="e">
        <f t="shared" si="32"/>
        <v>#VALUE!</v>
      </c>
      <c r="F210" s="1" t="e">
        <f t="shared" si="38"/>
        <v>#VALUE!</v>
      </c>
      <c r="G210" s="1" t="e">
        <f t="shared" si="33"/>
        <v>#VALUE!</v>
      </c>
      <c r="I210" s="10" t="str">
        <f t="shared" si="34"/>
        <v/>
      </c>
      <c r="J210" s="6" t="str">
        <f>'Adjustable Rate'!C241</f>
        <v/>
      </c>
      <c r="K210" s="1" t="e">
        <f t="shared" si="35"/>
        <v>#VALUE!</v>
      </c>
      <c r="L210" s="5" t="e">
        <f>IF('Adjustable Rate'!E241="",M210-K210,IF(ISBLANK('Adjustable Rate'!E241),0,'Adjustable Rate'!E241-K210))</f>
        <v>#VALUE!</v>
      </c>
      <c r="M210" s="1" t="e">
        <f t="shared" si="36"/>
        <v>#VALUE!</v>
      </c>
      <c r="N210" s="1" t="e">
        <f t="shared" si="39"/>
        <v>#VALUE!</v>
      </c>
      <c r="O210" s="1" t="e">
        <f t="shared" si="37"/>
        <v>#VALUE!</v>
      </c>
    </row>
    <row r="211" spans="1:15">
      <c r="A211" s="10" t="str">
        <f t="shared" si="30"/>
        <v/>
      </c>
      <c r="B211" s="6" t="str">
        <f>'Fixed Rate'!C242</f>
        <v/>
      </c>
      <c r="C211" s="1" t="e">
        <f t="shared" si="31"/>
        <v>#VALUE!</v>
      </c>
      <c r="D211" s="5" t="e">
        <f>IF('Fixed Rate'!E242="",E211-C211,IF(ISBLANK('Fixed Rate'!E242),0,'Fixed Rate'!E242-C211))</f>
        <v>#VALUE!</v>
      </c>
      <c r="E211" s="1" t="e">
        <f t="shared" si="32"/>
        <v>#VALUE!</v>
      </c>
      <c r="F211" s="1" t="e">
        <f t="shared" si="38"/>
        <v>#VALUE!</v>
      </c>
      <c r="G211" s="1" t="e">
        <f t="shared" si="33"/>
        <v>#VALUE!</v>
      </c>
      <c r="I211" s="10" t="str">
        <f t="shared" si="34"/>
        <v/>
      </c>
      <c r="J211" s="6" t="str">
        <f>'Adjustable Rate'!C242</f>
        <v/>
      </c>
      <c r="K211" s="1" t="e">
        <f t="shared" si="35"/>
        <v>#VALUE!</v>
      </c>
      <c r="L211" s="5" t="e">
        <f>IF('Adjustable Rate'!E242="",M211-K211,IF(ISBLANK('Adjustable Rate'!E242),0,'Adjustable Rate'!E242-K211))</f>
        <v>#VALUE!</v>
      </c>
      <c r="M211" s="1" t="e">
        <f t="shared" si="36"/>
        <v>#VALUE!</v>
      </c>
      <c r="N211" s="1" t="e">
        <f t="shared" si="39"/>
        <v>#VALUE!</v>
      </c>
      <c r="O211" s="1" t="e">
        <f t="shared" si="37"/>
        <v>#VALUE!</v>
      </c>
    </row>
    <row r="212" spans="1:15">
      <c r="A212" s="10" t="str">
        <f t="shared" si="30"/>
        <v/>
      </c>
      <c r="B212" s="6" t="str">
        <f>'Fixed Rate'!C243</f>
        <v/>
      </c>
      <c r="C212" s="1" t="e">
        <f t="shared" si="31"/>
        <v>#VALUE!</v>
      </c>
      <c r="D212" s="5" t="e">
        <f>IF('Fixed Rate'!E243="",E212-C212,IF(ISBLANK('Fixed Rate'!E243),0,'Fixed Rate'!E243-C212))</f>
        <v>#VALUE!</v>
      </c>
      <c r="E212" s="1" t="e">
        <f t="shared" si="32"/>
        <v>#VALUE!</v>
      </c>
      <c r="F212" s="1" t="e">
        <f t="shared" si="38"/>
        <v>#VALUE!</v>
      </c>
      <c r="G212" s="1" t="e">
        <f t="shared" si="33"/>
        <v>#VALUE!</v>
      </c>
      <c r="I212" s="10" t="str">
        <f t="shared" si="34"/>
        <v/>
      </c>
      <c r="J212" s="6" t="str">
        <f>'Adjustable Rate'!C243</f>
        <v/>
      </c>
      <c r="K212" s="1" t="e">
        <f t="shared" si="35"/>
        <v>#VALUE!</v>
      </c>
      <c r="L212" s="5" t="e">
        <f>IF('Adjustable Rate'!E243="",M212-K212,IF(ISBLANK('Adjustable Rate'!E243),0,'Adjustable Rate'!E243-K212))</f>
        <v>#VALUE!</v>
      </c>
      <c r="M212" s="1" t="e">
        <f t="shared" si="36"/>
        <v>#VALUE!</v>
      </c>
      <c r="N212" s="1" t="e">
        <f t="shared" si="39"/>
        <v>#VALUE!</v>
      </c>
      <c r="O212" s="1" t="e">
        <f t="shared" si="37"/>
        <v>#VALUE!</v>
      </c>
    </row>
    <row r="213" spans="1:15">
      <c r="A213" s="10" t="str">
        <f t="shared" si="30"/>
        <v/>
      </c>
      <c r="B213" s="6" t="str">
        <f>'Fixed Rate'!C244</f>
        <v/>
      </c>
      <c r="C213" s="1" t="e">
        <f t="shared" si="31"/>
        <v>#VALUE!</v>
      </c>
      <c r="D213" s="5" t="e">
        <f>IF('Fixed Rate'!E244="",E213-C213,IF(ISBLANK('Fixed Rate'!E244),0,'Fixed Rate'!E244-C213))</f>
        <v>#VALUE!</v>
      </c>
      <c r="E213" s="1" t="e">
        <f t="shared" si="32"/>
        <v>#VALUE!</v>
      </c>
      <c r="F213" s="1" t="e">
        <f t="shared" si="38"/>
        <v>#VALUE!</v>
      </c>
      <c r="G213" s="1" t="e">
        <f t="shared" si="33"/>
        <v>#VALUE!</v>
      </c>
      <c r="I213" s="10" t="str">
        <f t="shared" si="34"/>
        <v/>
      </c>
      <c r="J213" s="6" t="str">
        <f>'Adjustable Rate'!C244</f>
        <v/>
      </c>
      <c r="K213" s="1" t="e">
        <f t="shared" si="35"/>
        <v>#VALUE!</v>
      </c>
      <c r="L213" s="5" t="e">
        <f>IF('Adjustable Rate'!E244="",M213-K213,IF(ISBLANK('Adjustable Rate'!E244),0,'Adjustable Rate'!E244-K213))</f>
        <v>#VALUE!</v>
      </c>
      <c r="M213" s="1" t="e">
        <f t="shared" si="36"/>
        <v>#VALUE!</v>
      </c>
      <c r="N213" s="1" t="e">
        <f t="shared" si="39"/>
        <v>#VALUE!</v>
      </c>
      <c r="O213" s="1" t="e">
        <f t="shared" si="37"/>
        <v>#VALUE!</v>
      </c>
    </row>
    <row r="214" spans="1:15">
      <c r="A214" s="10" t="str">
        <f t="shared" si="30"/>
        <v/>
      </c>
      <c r="B214" s="6" t="str">
        <f>'Fixed Rate'!C245</f>
        <v/>
      </c>
      <c r="C214" s="1" t="e">
        <f t="shared" si="31"/>
        <v>#VALUE!</v>
      </c>
      <c r="D214" s="5" t="e">
        <f>IF('Fixed Rate'!E245="",E214-C214,IF(ISBLANK('Fixed Rate'!E245),0,'Fixed Rate'!E245-C214))</f>
        <v>#VALUE!</v>
      </c>
      <c r="E214" s="1" t="e">
        <f t="shared" si="32"/>
        <v>#VALUE!</v>
      </c>
      <c r="F214" s="1" t="e">
        <f t="shared" si="38"/>
        <v>#VALUE!</v>
      </c>
      <c r="G214" s="1" t="e">
        <f t="shared" si="33"/>
        <v>#VALUE!</v>
      </c>
      <c r="I214" s="10" t="str">
        <f t="shared" si="34"/>
        <v/>
      </c>
      <c r="J214" s="6" t="str">
        <f>'Adjustable Rate'!C245</f>
        <v/>
      </c>
      <c r="K214" s="1" t="e">
        <f t="shared" si="35"/>
        <v>#VALUE!</v>
      </c>
      <c r="L214" s="5" t="e">
        <f>IF('Adjustable Rate'!E245="",M214-K214,IF(ISBLANK('Adjustable Rate'!E245),0,'Adjustable Rate'!E245-K214))</f>
        <v>#VALUE!</v>
      </c>
      <c r="M214" s="1" t="e">
        <f t="shared" si="36"/>
        <v>#VALUE!</v>
      </c>
      <c r="N214" s="1" t="e">
        <f t="shared" si="39"/>
        <v>#VALUE!</v>
      </c>
      <c r="O214" s="1" t="e">
        <f t="shared" si="37"/>
        <v>#VALUE!</v>
      </c>
    </row>
    <row r="215" spans="1:15">
      <c r="A215" s="10" t="str">
        <f t="shared" si="30"/>
        <v/>
      </c>
      <c r="B215" s="6" t="str">
        <f>'Fixed Rate'!C246</f>
        <v/>
      </c>
      <c r="C215" s="1" t="e">
        <f t="shared" si="31"/>
        <v>#VALUE!</v>
      </c>
      <c r="D215" s="5" t="e">
        <f>IF('Fixed Rate'!E246="",E215-C215,IF(ISBLANK('Fixed Rate'!E246),0,'Fixed Rate'!E246-C215))</f>
        <v>#VALUE!</v>
      </c>
      <c r="E215" s="1" t="e">
        <f t="shared" si="32"/>
        <v>#VALUE!</v>
      </c>
      <c r="F215" s="1" t="e">
        <f t="shared" si="38"/>
        <v>#VALUE!</v>
      </c>
      <c r="G215" s="1" t="e">
        <f t="shared" si="33"/>
        <v>#VALUE!</v>
      </c>
      <c r="I215" s="10" t="str">
        <f t="shared" si="34"/>
        <v/>
      </c>
      <c r="J215" s="6" t="str">
        <f>'Adjustable Rate'!C246</f>
        <v/>
      </c>
      <c r="K215" s="1" t="e">
        <f t="shared" si="35"/>
        <v>#VALUE!</v>
      </c>
      <c r="L215" s="5" t="e">
        <f>IF('Adjustable Rate'!E246="",M215-K215,IF(ISBLANK('Adjustable Rate'!E246),0,'Adjustable Rate'!E246-K215))</f>
        <v>#VALUE!</v>
      </c>
      <c r="M215" s="1" t="e">
        <f t="shared" si="36"/>
        <v>#VALUE!</v>
      </c>
      <c r="N215" s="1" t="e">
        <f t="shared" si="39"/>
        <v>#VALUE!</v>
      </c>
      <c r="O215" s="1" t="e">
        <f t="shared" si="37"/>
        <v>#VALUE!</v>
      </c>
    </row>
    <row r="216" spans="1:15">
      <c r="A216" s="10" t="str">
        <f t="shared" si="30"/>
        <v/>
      </c>
      <c r="B216" s="6" t="str">
        <f>'Fixed Rate'!C247</f>
        <v/>
      </c>
      <c r="C216" s="1" t="e">
        <f t="shared" si="31"/>
        <v>#VALUE!</v>
      </c>
      <c r="D216" s="5" t="e">
        <f>IF('Fixed Rate'!E247="",E216-C216,IF(ISBLANK('Fixed Rate'!E247),0,'Fixed Rate'!E247-C216))</f>
        <v>#VALUE!</v>
      </c>
      <c r="E216" s="1" t="e">
        <f t="shared" si="32"/>
        <v>#VALUE!</v>
      </c>
      <c r="F216" s="1" t="e">
        <f t="shared" si="38"/>
        <v>#VALUE!</v>
      </c>
      <c r="G216" s="1" t="e">
        <f t="shared" si="33"/>
        <v>#VALUE!</v>
      </c>
      <c r="I216" s="10" t="str">
        <f t="shared" si="34"/>
        <v/>
      </c>
      <c r="J216" s="6" t="str">
        <f>'Adjustable Rate'!C247</f>
        <v/>
      </c>
      <c r="K216" s="1" t="e">
        <f t="shared" si="35"/>
        <v>#VALUE!</v>
      </c>
      <c r="L216" s="5" t="e">
        <f>IF('Adjustable Rate'!E247="",M216-K216,IF(ISBLANK('Adjustable Rate'!E247),0,'Adjustable Rate'!E247-K216))</f>
        <v>#VALUE!</v>
      </c>
      <c r="M216" s="1" t="e">
        <f t="shared" si="36"/>
        <v>#VALUE!</v>
      </c>
      <c r="N216" s="1" t="e">
        <f t="shared" si="39"/>
        <v>#VALUE!</v>
      </c>
      <c r="O216" s="1" t="e">
        <f t="shared" si="37"/>
        <v>#VALUE!</v>
      </c>
    </row>
    <row r="217" spans="1:15">
      <c r="A217" s="10" t="str">
        <f t="shared" si="30"/>
        <v/>
      </c>
      <c r="B217" s="6" t="str">
        <f>'Fixed Rate'!C248</f>
        <v/>
      </c>
      <c r="C217" s="1" t="e">
        <f t="shared" si="31"/>
        <v>#VALUE!</v>
      </c>
      <c r="D217" s="5" t="e">
        <f>IF('Fixed Rate'!E248="",E217-C217,IF(ISBLANK('Fixed Rate'!E248),0,'Fixed Rate'!E248-C217))</f>
        <v>#VALUE!</v>
      </c>
      <c r="E217" s="1" t="e">
        <f t="shared" si="32"/>
        <v>#VALUE!</v>
      </c>
      <c r="F217" s="1" t="e">
        <f t="shared" si="38"/>
        <v>#VALUE!</v>
      </c>
      <c r="G217" s="1" t="e">
        <f t="shared" si="33"/>
        <v>#VALUE!</v>
      </c>
      <c r="I217" s="10" t="str">
        <f t="shared" si="34"/>
        <v/>
      </c>
      <c r="J217" s="6" t="str">
        <f>'Adjustable Rate'!C248</f>
        <v/>
      </c>
      <c r="K217" s="1" t="e">
        <f t="shared" si="35"/>
        <v>#VALUE!</v>
      </c>
      <c r="L217" s="5" t="e">
        <f>IF('Adjustable Rate'!E248="",M217-K217,IF(ISBLANK('Adjustable Rate'!E248),0,'Adjustable Rate'!E248-K217))</f>
        <v>#VALUE!</v>
      </c>
      <c r="M217" s="1" t="e">
        <f t="shared" si="36"/>
        <v>#VALUE!</v>
      </c>
      <c r="N217" s="1" t="e">
        <f t="shared" si="39"/>
        <v>#VALUE!</v>
      </c>
      <c r="O217" s="1" t="e">
        <f t="shared" si="37"/>
        <v>#VALUE!</v>
      </c>
    </row>
    <row r="218" spans="1:15">
      <c r="A218" s="10" t="str">
        <f t="shared" si="30"/>
        <v/>
      </c>
      <c r="B218" s="6" t="str">
        <f>'Fixed Rate'!C249</f>
        <v/>
      </c>
      <c r="C218" s="1" t="e">
        <f t="shared" si="31"/>
        <v>#VALUE!</v>
      </c>
      <c r="D218" s="5" t="e">
        <f>IF('Fixed Rate'!E249="",E218-C218,IF(ISBLANK('Fixed Rate'!E249),0,'Fixed Rate'!E249-C218))</f>
        <v>#VALUE!</v>
      </c>
      <c r="E218" s="1" t="e">
        <f t="shared" si="32"/>
        <v>#VALUE!</v>
      </c>
      <c r="F218" s="1" t="e">
        <f t="shared" si="38"/>
        <v>#VALUE!</v>
      </c>
      <c r="G218" s="1" t="e">
        <f t="shared" si="33"/>
        <v>#VALUE!</v>
      </c>
      <c r="I218" s="10" t="str">
        <f t="shared" si="34"/>
        <v/>
      </c>
      <c r="J218" s="6" t="str">
        <f>'Adjustable Rate'!C249</f>
        <v/>
      </c>
      <c r="K218" s="1" t="e">
        <f t="shared" si="35"/>
        <v>#VALUE!</v>
      </c>
      <c r="L218" s="5" t="e">
        <f>IF('Adjustable Rate'!E249="",M218-K218,IF(ISBLANK('Adjustable Rate'!E249),0,'Adjustable Rate'!E249-K218))</f>
        <v>#VALUE!</v>
      </c>
      <c r="M218" s="1" t="e">
        <f t="shared" si="36"/>
        <v>#VALUE!</v>
      </c>
      <c r="N218" s="1" t="e">
        <f t="shared" si="39"/>
        <v>#VALUE!</v>
      </c>
      <c r="O218" s="1" t="e">
        <f t="shared" si="37"/>
        <v>#VALUE!</v>
      </c>
    </row>
    <row r="219" spans="1:15">
      <c r="A219" s="10" t="str">
        <f t="shared" si="30"/>
        <v/>
      </c>
      <c r="B219" s="6" t="str">
        <f>'Fixed Rate'!C250</f>
        <v/>
      </c>
      <c r="C219" s="1" t="e">
        <f t="shared" si="31"/>
        <v>#VALUE!</v>
      </c>
      <c r="D219" s="5" t="e">
        <f>IF('Fixed Rate'!E250="",E219-C219,IF(ISBLANK('Fixed Rate'!E250),0,'Fixed Rate'!E250-C219))</f>
        <v>#VALUE!</v>
      </c>
      <c r="E219" s="1" t="e">
        <f t="shared" si="32"/>
        <v>#VALUE!</v>
      </c>
      <c r="F219" s="1" t="e">
        <f t="shared" si="38"/>
        <v>#VALUE!</v>
      </c>
      <c r="G219" s="1" t="e">
        <f t="shared" si="33"/>
        <v>#VALUE!</v>
      </c>
      <c r="I219" s="10" t="str">
        <f t="shared" si="34"/>
        <v/>
      </c>
      <c r="J219" s="6" t="str">
        <f>'Adjustable Rate'!C250</f>
        <v/>
      </c>
      <c r="K219" s="1" t="e">
        <f t="shared" si="35"/>
        <v>#VALUE!</v>
      </c>
      <c r="L219" s="5" t="e">
        <f>IF('Adjustable Rate'!E250="",M219-K219,IF(ISBLANK('Adjustable Rate'!E250),0,'Adjustable Rate'!E250-K219))</f>
        <v>#VALUE!</v>
      </c>
      <c r="M219" s="1" t="e">
        <f t="shared" si="36"/>
        <v>#VALUE!</v>
      </c>
      <c r="N219" s="1" t="e">
        <f t="shared" si="39"/>
        <v>#VALUE!</v>
      </c>
      <c r="O219" s="1" t="e">
        <f t="shared" si="37"/>
        <v>#VALUE!</v>
      </c>
    </row>
    <row r="220" spans="1:15">
      <c r="A220" s="10" t="str">
        <f t="shared" si="30"/>
        <v/>
      </c>
      <c r="B220" s="6" t="str">
        <f>'Fixed Rate'!C251</f>
        <v/>
      </c>
      <c r="C220" s="1" t="e">
        <f t="shared" si="31"/>
        <v>#VALUE!</v>
      </c>
      <c r="D220" s="5" t="e">
        <f>IF('Fixed Rate'!E251="",E220-C220,IF(ISBLANK('Fixed Rate'!E251),0,'Fixed Rate'!E251-C220))</f>
        <v>#VALUE!</v>
      </c>
      <c r="E220" s="1" t="e">
        <f t="shared" si="32"/>
        <v>#VALUE!</v>
      </c>
      <c r="F220" s="1" t="e">
        <f t="shared" si="38"/>
        <v>#VALUE!</v>
      </c>
      <c r="G220" s="1" t="e">
        <f t="shared" si="33"/>
        <v>#VALUE!</v>
      </c>
      <c r="I220" s="10" t="str">
        <f t="shared" si="34"/>
        <v/>
      </c>
      <c r="J220" s="6" t="str">
        <f>'Adjustable Rate'!C251</f>
        <v/>
      </c>
      <c r="K220" s="1" t="e">
        <f t="shared" si="35"/>
        <v>#VALUE!</v>
      </c>
      <c r="L220" s="5" t="e">
        <f>IF('Adjustable Rate'!E251="",M220-K220,IF(ISBLANK('Adjustable Rate'!E251),0,'Adjustable Rate'!E251-K220))</f>
        <v>#VALUE!</v>
      </c>
      <c r="M220" s="1" t="e">
        <f t="shared" si="36"/>
        <v>#VALUE!</v>
      </c>
      <c r="N220" s="1" t="e">
        <f t="shared" si="39"/>
        <v>#VALUE!</v>
      </c>
      <c r="O220" s="1" t="e">
        <f t="shared" si="37"/>
        <v>#VALUE!</v>
      </c>
    </row>
    <row r="221" spans="1:15">
      <c r="A221" s="10" t="str">
        <f t="shared" si="30"/>
        <v/>
      </c>
      <c r="B221" s="6" t="str">
        <f>'Fixed Rate'!C252</f>
        <v/>
      </c>
      <c r="C221" s="1" t="e">
        <f t="shared" si="31"/>
        <v>#VALUE!</v>
      </c>
      <c r="D221" s="5" t="e">
        <f>IF('Fixed Rate'!E252="",E221-C221,IF(ISBLANK('Fixed Rate'!E252),0,'Fixed Rate'!E252-C221))</f>
        <v>#VALUE!</v>
      </c>
      <c r="E221" s="1" t="e">
        <f t="shared" si="32"/>
        <v>#VALUE!</v>
      </c>
      <c r="F221" s="1" t="e">
        <f t="shared" si="38"/>
        <v>#VALUE!</v>
      </c>
      <c r="G221" s="1" t="e">
        <f t="shared" si="33"/>
        <v>#VALUE!</v>
      </c>
      <c r="I221" s="10" t="str">
        <f t="shared" si="34"/>
        <v/>
      </c>
      <c r="J221" s="6" t="str">
        <f>'Adjustable Rate'!C252</f>
        <v/>
      </c>
      <c r="K221" s="1" t="e">
        <f t="shared" si="35"/>
        <v>#VALUE!</v>
      </c>
      <c r="L221" s="5" t="e">
        <f>IF('Adjustable Rate'!E252="",M221-K221,IF(ISBLANK('Adjustable Rate'!E252),0,'Adjustable Rate'!E252-K221))</f>
        <v>#VALUE!</v>
      </c>
      <c r="M221" s="1" t="e">
        <f t="shared" si="36"/>
        <v>#VALUE!</v>
      </c>
      <c r="N221" s="1" t="e">
        <f t="shared" si="39"/>
        <v>#VALUE!</v>
      </c>
      <c r="O221" s="1" t="e">
        <f t="shared" si="37"/>
        <v>#VALUE!</v>
      </c>
    </row>
    <row r="222" spans="1:15">
      <c r="A222" s="10" t="str">
        <f t="shared" si="30"/>
        <v/>
      </c>
      <c r="B222" s="6" t="str">
        <f>'Fixed Rate'!C253</f>
        <v/>
      </c>
      <c r="C222" s="1" t="e">
        <f t="shared" si="31"/>
        <v>#VALUE!</v>
      </c>
      <c r="D222" s="5" t="e">
        <f>IF('Fixed Rate'!E253="",E222-C222,IF(ISBLANK('Fixed Rate'!E253),0,'Fixed Rate'!E253-C222))</f>
        <v>#VALUE!</v>
      </c>
      <c r="E222" s="1" t="e">
        <f t="shared" si="32"/>
        <v>#VALUE!</v>
      </c>
      <c r="F222" s="1" t="e">
        <f t="shared" si="38"/>
        <v>#VALUE!</v>
      </c>
      <c r="G222" s="1" t="e">
        <f t="shared" si="33"/>
        <v>#VALUE!</v>
      </c>
      <c r="I222" s="10" t="str">
        <f t="shared" si="34"/>
        <v/>
      </c>
      <c r="J222" s="6" t="str">
        <f>'Adjustable Rate'!C253</f>
        <v/>
      </c>
      <c r="K222" s="1" t="e">
        <f t="shared" si="35"/>
        <v>#VALUE!</v>
      </c>
      <c r="L222" s="5" t="e">
        <f>IF('Adjustable Rate'!E253="",M222-K222,IF(ISBLANK('Adjustable Rate'!E253),0,'Adjustable Rate'!E253-K222))</f>
        <v>#VALUE!</v>
      </c>
      <c r="M222" s="1" t="e">
        <f t="shared" si="36"/>
        <v>#VALUE!</v>
      </c>
      <c r="N222" s="1" t="e">
        <f t="shared" si="39"/>
        <v>#VALUE!</v>
      </c>
      <c r="O222" s="1" t="e">
        <f t="shared" si="37"/>
        <v>#VALUE!</v>
      </c>
    </row>
    <row r="223" spans="1:15">
      <c r="A223" s="10" t="str">
        <f t="shared" si="30"/>
        <v/>
      </c>
      <c r="B223" s="6" t="str">
        <f>'Fixed Rate'!C254</f>
        <v/>
      </c>
      <c r="C223" s="1" t="e">
        <f t="shared" si="31"/>
        <v>#VALUE!</v>
      </c>
      <c r="D223" s="5" t="e">
        <f>IF('Fixed Rate'!E254="",E223-C223,IF(ISBLANK('Fixed Rate'!E254),0,'Fixed Rate'!E254-C223))</f>
        <v>#VALUE!</v>
      </c>
      <c r="E223" s="1" t="e">
        <f t="shared" si="32"/>
        <v>#VALUE!</v>
      </c>
      <c r="F223" s="1" t="e">
        <f t="shared" si="38"/>
        <v>#VALUE!</v>
      </c>
      <c r="G223" s="1" t="e">
        <f t="shared" si="33"/>
        <v>#VALUE!</v>
      </c>
      <c r="I223" s="10" t="str">
        <f t="shared" si="34"/>
        <v/>
      </c>
      <c r="J223" s="6" t="str">
        <f>'Adjustable Rate'!C254</f>
        <v/>
      </c>
      <c r="K223" s="1" t="e">
        <f t="shared" si="35"/>
        <v>#VALUE!</v>
      </c>
      <c r="L223" s="5" t="e">
        <f>IF('Adjustable Rate'!E254="",M223-K223,IF(ISBLANK('Adjustable Rate'!E254),0,'Adjustable Rate'!E254-K223))</f>
        <v>#VALUE!</v>
      </c>
      <c r="M223" s="1" t="e">
        <f t="shared" si="36"/>
        <v>#VALUE!</v>
      </c>
      <c r="N223" s="1" t="e">
        <f t="shared" si="39"/>
        <v>#VALUE!</v>
      </c>
      <c r="O223" s="1" t="e">
        <f t="shared" si="37"/>
        <v>#VALUE!</v>
      </c>
    </row>
    <row r="224" spans="1:15">
      <c r="A224" s="10" t="str">
        <f t="shared" si="30"/>
        <v/>
      </c>
      <c r="B224" s="6" t="str">
        <f>'Fixed Rate'!C255</f>
        <v/>
      </c>
      <c r="C224" s="1" t="e">
        <f t="shared" si="31"/>
        <v>#VALUE!</v>
      </c>
      <c r="D224" s="5" t="e">
        <f>IF('Fixed Rate'!E255="",E224-C224,IF(ISBLANK('Fixed Rate'!E255),0,'Fixed Rate'!E255-C224))</f>
        <v>#VALUE!</v>
      </c>
      <c r="E224" s="1" t="e">
        <f t="shared" si="32"/>
        <v>#VALUE!</v>
      </c>
      <c r="F224" s="1" t="e">
        <f t="shared" si="38"/>
        <v>#VALUE!</v>
      </c>
      <c r="G224" s="1" t="e">
        <f t="shared" si="33"/>
        <v>#VALUE!</v>
      </c>
      <c r="I224" s="10" t="str">
        <f t="shared" si="34"/>
        <v/>
      </c>
      <c r="J224" s="6" t="str">
        <f>'Adjustable Rate'!C255</f>
        <v/>
      </c>
      <c r="K224" s="1" t="e">
        <f t="shared" si="35"/>
        <v>#VALUE!</v>
      </c>
      <c r="L224" s="5" t="e">
        <f>IF('Adjustable Rate'!E255="",M224-K224,IF(ISBLANK('Adjustable Rate'!E255),0,'Adjustable Rate'!E255-K224))</f>
        <v>#VALUE!</v>
      </c>
      <c r="M224" s="1" t="e">
        <f t="shared" si="36"/>
        <v>#VALUE!</v>
      </c>
      <c r="N224" s="1" t="e">
        <f t="shared" si="39"/>
        <v>#VALUE!</v>
      </c>
      <c r="O224" s="1" t="e">
        <f t="shared" si="37"/>
        <v>#VALUE!</v>
      </c>
    </row>
    <row r="225" spans="1:15">
      <c r="A225" s="10" t="str">
        <f t="shared" si="30"/>
        <v/>
      </c>
      <c r="B225" s="6" t="str">
        <f>'Fixed Rate'!C256</f>
        <v/>
      </c>
      <c r="C225" s="1" t="e">
        <f t="shared" si="31"/>
        <v>#VALUE!</v>
      </c>
      <c r="D225" s="5" t="e">
        <f>IF('Fixed Rate'!E256="",E225-C225,IF(ISBLANK('Fixed Rate'!E256),0,'Fixed Rate'!E256-C225))</f>
        <v>#VALUE!</v>
      </c>
      <c r="E225" s="1" t="e">
        <f t="shared" si="32"/>
        <v>#VALUE!</v>
      </c>
      <c r="F225" s="1" t="e">
        <f t="shared" si="38"/>
        <v>#VALUE!</v>
      </c>
      <c r="G225" s="1" t="e">
        <f t="shared" si="33"/>
        <v>#VALUE!</v>
      </c>
      <c r="I225" s="10" t="str">
        <f t="shared" si="34"/>
        <v/>
      </c>
      <c r="J225" s="6" t="str">
        <f>'Adjustable Rate'!C256</f>
        <v/>
      </c>
      <c r="K225" s="1" t="e">
        <f t="shared" si="35"/>
        <v>#VALUE!</v>
      </c>
      <c r="L225" s="5" t="e">
        <f>IF('Adjustable Rate'!E256="",M225-K225,IF(ISBLANK('Adjustable Rate'!E256),0,'Adjustable Rate'!E256-K225))</f>
        <v>#VALUE!</v>
      </c>
      <c r="M225" s="1" t="e">
        <f t="shared" si="36"/>
        <v>#VALUE!</v>
      </c>
      <c r="N225" s="1" t="e">
        <f t="shared" si="39"/>
        <v>#VALUE!</v>
      </c>
      <c r="O225" s="1" t="e">
        <f t="shared" si="37"/>
        <v>#VALUE!</v>
      </c>
    </row>
    <row r="226" spans="1:15">
      <c r="A226" s="10" t="str">
        <f t="shared" si="30"/>
        <v/>
      </c>
      <c r="B226" s="6" t="str">
        <f>'Fixed Rate'!C257</f>
        <v/>
      </c>
      <c r="C226" s="1" t="e">
        <f t="shared" si="31"/>
        <v>#VALUE!</v>
      </c>
      <c r="D226" s="5" t="e">
        <f>IF('Fixed Rate'!E257="",E226-C226,IF(ISBLANK('Fixed Rate'!E257),0,'Fixed Rate'!E257-C226))</f>
        <v>#VALUE!</v>
      </c>
      <c r="E226" s="1" t="e">
        <f t="shared" si="32"/>
        <v>#VALUE!</v>
      </c>
      <c r="F226" s="1" t="e">
        <f t="shared" si="38"/>
        <v>#VALUE!</v>
      </c>
      <c r="G226" s="1" t="e">
        <f t="shared" si="33"/>
        <v>#VALUE!</v>
      </c>
      <c r="I226" s="10" t="str">
        <f t="shared" si="34"/>
        <v/>
      </c>
      <c r="J226" s="6" t="str">
        <f>'Adjustable Rate'!C257</f>
        <v/>
      </c>
      <c r="K226" s="1" t="e">
        <f t="shared" si="35"/>
        <v>#VALUE!</v>
      </c>
      <c r="L226" s="5" t="e">
        <f>IF('Adjustable Rate'!E257="",M226-K226,IF(ISBLANK('Adjustable Rate'!E257),0,'Adjustable Rate'!E257-K226))</f>
        <v>#VALUE!</v>
      </c>
      <c r="M226" s="1" t="e">
        <f t="shared" si="36"/>
        <v>#VALUE!</v>
      </c>
      <c r="N226" s="1" t="e">
        <f t="shared" si="39"/>
        <v>#VALUE!</v>
      </c>
      <c r="O226" s="1" t="e">
        <f t="shared" si="37"/>
        <v>#VALUE!</v>
      </c>
    </row>
    <row r="227" spans="1:15">
      <c r="A227" s="10" t="str">
        <f t="shared" si="30"/>
        <v/>
      </c>
      <c r="B227" s="6" t="str">
        <f>'Fixed Rate'!C258</f>
        <v/>
      </c>
      <c r="C227" s="1" t="e">
        <f t="shared" si="31"/>
        <v>#VALUE!</v>
      </c>
      <c r="D227" s="5" t="e">
        <f>IF('Fixed Rate'!E258="",E227-C227,IF(ISBLANK('Fixed Rate'!E258),0,'Fixed Rate'!E258-C227))</f>
        <v>#VALUE!</v>
      </c>
      <c r="E227" s="1" t="e">
        <f t="shared" si="32"/>
        <v>#VALUE!</v>
      </c>
      <c r="F227" s="1" t="e">
        <f t="shared" si="38"/>
        <v>#VALUE!</v>
      </c>
      <c r="G227" s="1" t="e">
        <f t="shared" si="33"/>
        <v>#VALUE!</v>
      </c>
      <c r="I227" s="10" t="str">
        <f t="shared" si="34"/>
        <v/>
      </c>
      <c r="J227" s="6" t="str">
        <f>'Adjustable Rate'!C258</f>
        <v/>
      </c>
      <c r="K227" s="1" t="e">
        <f t="shared" si="35"/>
        <v>#VALUE!</v>
      </c>
      <c r="L227" s="5" t="e">
        <f>IF('Adjustable Rate'!E258="",M227-K227,IF(ISBLANK('Adjustable Rate'!E258),0,'Adjustable Rate'!E258-K227))</f>
        <v>#VALUE!</v>
      </c>
      <c r="M227" s="1" t="e">
        <f t="shared" si="36"/>
        <v>#VALUE!</v>
      </c>
      <c r="N227" s="1" t="e">
        <f t="shared" si="39"/>
        <v>#VALUE!</v>
      </c>
      <c r="O227" s="1" t="e">
        <f t="shared" si="37"/>
        <v>#VALUE!</v>
      </c>
    </row>
    <row r="228" spans="1:15">
      <c r="A228" s="10" t="str">
        <f t="shared" si="30"/>
        <v/>
      </c>
      <c r="B228" s="6" t="str">
        <f>'Fixed Rate'!C259</f>
        <v/>
      </c>
      <c r="C228" s="1" t="e">
        <f t="shared" si="31"/>
        <v>#VALUE!</v>
      </c>
      <c r="D228" s="5" t="e">
        <f>IF('Fixed Rate'!E259="",E228-C228,IF(ISBLANK('Fixed Rate'!E259),0,'Fixed Rate'!E259-C228))</f>
        <v>#VALUE!</v>
      </c>
      <c r="E228" s="1" t="e">
        <f t="shared" si="32"/>
        <v>#VALUE!</v>
      </c>
      <c r="F228" s="1" t="e">
        <f t="shared" si="38"/>
        <v>#VALUE!</v>
      </c>
      <c r="G228" s="1" t="e">
        <f t="shared" si="33"/>
        <v>#VALUE!</v>
      </c>
      <c r="I228" s="10" t="str">
        <f t="shared" si="34"/>
        <v/>
      </c>
      <c r="J228" s="6" t="str">
        <f>'Adjustable Rate'!C259</f>
        <v/>
      </c>
      <c r="K228" s="1" t="e">
        <f t="shared" si="35"/>
        <v>#VALUE!</v>
      </c>
      <c r="L228" s="5" t="e">
        <f>IF('Adjustable Rate'!E259="",M228-K228,IF(ISBLANK('Adjustable Rate'!E259),0,'Adjustable Rate'!E259-K228))</f>
        <v>#VALUE!</v>
      </c>
      <c r="M228" s="1" t="e">
        <f t="shared" si="36"/>
        <v>#VALUE!</v>
      </c>
      <c r="N228" s="1" t="e">
        <f t="shared" si="39"/>
        <v>#VALUE!</v>
      </c>
      <c r="O228" s="1" t="e">
        <f t="shared" si="37"/>
        <v>#VALUE!</v>
      </c>
    </row>
    <row r="229" spans="1:15">
      <c r="A229" s="10" t="str">
        <f t="shared" si="30"/>
        <v/>
      </c>
      <c r="B229" s="6" t="str">
        <f>'Fixed Rate'!C260</f>
        <v/>
      </c>
      <c r="C229" s="1" t="e">
        <f t="shared" si="31"/>
        <v>#VALUE!</v>
      </c>
      <c r="D229" s="5" t="e">
        <f>IF('Fixed Rate'!E260="",E229-C229,IF(ISBLANK('Fixed Rate'!E260),0,'Fixed Rate'!E260-C229))</f>
        <v>#VALUE!</v>
      </c>
      <c r="E229" s="1" t="e">
        <f t="shared" si="32"/>
        <v>#VALUE!</v>
      </c>
      <c r="F229" s="1" t="e">
        <f t="shared" si="38"/>
        <v>#VALUE!</v>
      </c>
      <c r="G229" s="1" t="e">
        <f t="shared" si="33"/>
        <v>#VALUE!</v>
      </c>
      <c r="I229" s="10" t="str">
        <f t="shared" si="34"/>
        <v/>
      </c>
      <c r="J229" s="6" t="str">
        <f>'Adjustable Rate'!C260</f>
        <v/>
      </c>
      <c r="K229" s="1" t="e">
        <f t="shared" si="35"/>
        <v>#VALUE!</v>
      </c>
      <c r="L229" s="5" t="e">
        <f>IF('Adjustable Rate'!E260="",M229-K229,IF(ISBLANK('Adjustable Rate'!E260),0,'Adjustable Rate'!E260-K229))</f>
        <v>#VALUE!</v>
      </c>
      <c r="M229" s="1" t="e">
        <f t="shared" si="36"/>
        <v>#VALUE!</v>
      </c>
      <c r="N229" s="1" t="e">
        <f t="shared" si="39"/>
        <v>#VALUE!</v>
      </c>
      <c r="O229" s="1" t="e">
        <f t="shared" si="37"/>
        <v>#VALUE!</v>
      </c>
    </row>
    <row r="230" spans="1:15">
      <c r="A230" s="10" t="str">
        <f t="shared" si="30"/>
        <v/>
      </c>
      <c r="B230" s="6" t="str">
        <f>'Fixed Rate'!C261</f>
        <v/>
      </c>
      <c r="C230" s="1" t="e">
        <f t="shared" si="31"/>
        <v>#VALUE!</v>
      </c>
      <c r="D230" s="5" t="e">
        <f>IF('Fixed Rate'!E261="",E230-C230,IF(ISBLANK('Fixed Rate'!E261),0,'Fixed Rate'!E261-C230))</f>
        <v>#VALUE!</v>
      </c>
      <c r="E230" s="1" t="e">
        <f t="shared" si="32"/>
        <v>#VALUE!</v>
      </c>
      <c r="F230" s="1" t="e">
        <f t="shared" si="38"/>
        <v>#VALUE!</v>
      </c>
      <c r="G230" s="1" t="e">
        <f t="shared" si="33"/>
        <v>#VALUE!</v>
      </c>
      <c r="I230" s="10" t="str">
        <f t="shared" si="34"/>
        <v/>
      </c>
      <c r="J230" s="6" t="str">
        <f>'Adjustable Rate'!C261</f>
        <v/>
      </c>
      <c r="K230" s="1" t="e">
        <f t="shared" si="35"/>
        <v>#VALUE!</v>
      </c>
      <c r="L230" s="5" t="e">
        <f>IF('Adjustable Rate'!E261="",M230-K230,IF(ISBLANK('Adjustable Rate'!E261),0,'Adjustable Rate'!E261-K230))</f>
        <v>#VALUE!</v>
      </c>
      <c r="M230" s="1" t="e">
        <f t="shared" si="36"/>
        <v>#VALUE!</v>
      </c>
      <c r="N230" s="1" t="e">
        <f t="shared" si="39"/>
        <v>#VALUE!</v>
      </c>
      <c r="O230" s="1" t="e">
        <f t="shared" si="37"/>
        <v>#VALUE!</v>
      </c>
    </row>
    <row r="231" spans="1:15">
      <c r="A231" s="10" t="str">
        <f t="shared" si="30"/>
        <v/>
      </c>
      <c r="B231" s="6" t="str">
        <f>'Fixed Rate'!C262</f>
        <v/>
      </c>
      <c r="C231" s="1" t="e">
        <f t="shared" si="31"/>
        <v>#VALUE!</v>
      </c>
      <c r="D231" s="5" t="e">
        <f>IF('Fixed Rate'!E262="",E231-C231,IF(ISBLANK('Fixed Rate'!E262),0,'Fixed Rate'!E262-C231))</f>
        <v>#VALUE!</v>
      </c>
      <c r="E231" s="1" t="e">
        <f t="shared" si="32"/>
        <v>#VALUE!</v>
      </c>
      <c r="F231" s="1" t="e">
        <f t="shared" si="38"/>
        <v>#VALUE!</v>
      </c>
      <c r="G231" s="1" t="e">
        <f t="shared" si="33"/>
        <v>#VALUE!</v>
      </c>
      <c r="I231" s="10" t="str">
        <f t="shared" si="34"/>
        <v/>
      </c>
      <c r="J231" s="6" t="str">
        <f>'Adjustable Rate'!C262</f>
        <v/>
      </c>
      <c r="K231" s="1" t="e">
        <f t="shared" si="35"/>
        <v>#VALUE!</v>
      </c>
      <c r="L231" s="5" t="e">
        <f>IF('Adjustable Rate'!E262="",M231-K231,IF(ISBLANK('Adjustable Rate'!E262),0,'Adjustable Rate'!E262-K231))</f>
        <v>#VALUE!</v>
      </c>
      <c r="M231" s="1" t="e">
        <f t="shared" si="36"/>
        <v>#VALUE!</v>
      </c>
      <c r="N231" s="1" t="e">
        <f t="shared" si="39"/>
        <v>#VALUE!</v>
      </c>
      <c r="O231" s="1" t="e">
        <f t="shared" si="37"/>
        <v>#VALUE!</v>
      </c>
    </row>
    <row r="232" spans="1:15">
      <c r="A232" s="10" t="str">
        <f t="shared" si="30"/>
        <v/>
      </c>
      <c r="B232" s="6" t="str">
        <f>'Fixed Rate'!C263</f>
        <v/>
      </c>
      <c r="C232" s="1" t="e">
        <f t="shared" si="31"/>
        <v>#VALUE!</v>
      </c>
      <c r="D232" s="5" t="e">
        <f>IF('Fixed Rate'!E263="",E232-C232,IF(ISBLANK('Fixed Rate'!E263),0,'Fixed Rate'!E263-C232))</f>
        <v>#VALUE!</v>
      </c>
      <c r="E232" s="1" t="e">
        <f t="shared" si="32"/>
        <v>#VALUE!</v>
      </c>
      <c r="F232" s="1" t="e">
        <f t="shared" si="38"/>
        <v>#VALUE!</v>
      </c>
      <c r="G232" s="1" t="e">
        <f t="shared" si="33"/>
        <v>#VALUE!</v>
      </c>
      <c r="I232" s="10" t="str">
        <f t="shared" si="34"/>
        <v/>
      </c>
      <c r="J232" s="6" t="str">
        <f>'Adjustable Rate'!C263</f>
        <v/>
      </c>
      <c r="K232" s="1" t="e">
        <f t="shared" si="35"/>
        <v>#VALUE!</v>
      </c>
      <c r="L232" s="5" t="e">
        <f>IF('Adjustable Rate'!E263="",M232-K232,IF(ISBLANK('Adjustable Rate'!E263),0,'Adjustable Rate'!E263-K232))</f>
        <v>#VALUE!</v>
      </c>
      <c r="M232" s="1" t="e">
        <f t="shared" si="36"/>
        <v>#VALUE!</v>
      </c>
      <c r="N232" s="1" t="e">
        <f t="shared" si="39"/>
        <v>#VALUE!</v>
      </c>
      <c r="O232" s="1" t="e">
        <f t="shared" si="37"/>
        <v>#VALUE!</v>
      </c>
    </row>
    <row r="233" spans="1:15">
      <c r="A233" s="10" t="str">
        <f t="shared" si="30"/>
        <v/>
      </c>
      <c r="B233" s="6" t="str">
        <f>'Fixed Rate'!C264</f>
        <v/>
      </c>
      <c r="C233" s="1" t="e">
        <f t="shared" si="31"/>
        <v>#VALUE!</v>
      </c>
      <c r="D233" s="5" t="e">
        <f>IF('Fixed Rate'!E264="",E233-C233,IF(ISBLANK('Fixed Rate'!E264),0,'Fixed Rate'!E264-C233))</f>
        <v>#VALUE!</v>
      </c>
      <c r="E233" s="1" t="e">
        <f t="shared" si="32"/>
        <v>#VALUE!</v>
      </c>
      <c r="F233" s="1" t="e">
        <f t="shared" si="38"/>
        <v>#VALUE!</v>
      </c>
      <c r="G233" s="1" t="e">
        <f t="shared" si="33"/>
        <v>#VALUE!</v>
      </c>
      <c r="I233" s="10" t="str">
        <f t="shared" si="34"/>
        <v/>
      </c>
      <c r="J233" s="6" t="str">
        <f>'Adjustable Rate'!C264</f>
        <v/>
      </c>
      <c r="K233" s="1" t="e">
        <f t="shared" si="35"/>
        <v>#VALUE!</v>
      </c>
      <c r="L233" s="5" t="e">
        <f>IF('Adjustable Rate'!E264="",M233-K233,IF(ISBLANK('Adjustable Rate'!E264),0,'Adjustable Rate'!E264-K233))</f>
        <v>#VALUE!</v>
      </c>
      <c r="M233" s="1" t="e">
        <f t="shared" si="36"/>
        <v>#VALUE!</v>
      </c>
      <c r="N233" s="1" t="e">
        <f t="shared" si="39"/>
        <v>#VALUE!</v>
      </c>
      <c r="O233" s="1" t="e">
        <f t="shared" si="37"/>
        <v>#VALUE!</v>
      </c>
    </row>
    <row r="234" spans="1:15">
      <c r="A234" s="10" t="str">
        <f t="shared" si="30"/>
        <v/>
      </c>
      <c r="B234" s="6" t="str">
        <f>'Fixed Rate'!C265</f>
        <v/>
      </c>
      <c r="C234" s="1" t="e">
        <f t="shared" si="31"/>
        <v>#VALUE!</v>
      </c>
      <c r="D234" s="5" t="e">
        <f>IF('Fixed Rate'!E265="",E234-C234,IF(ISBLANK('Fixed Rate'!E265),0,'Fixed Rate'!E265-C234))</f>
        <v>#VALUE!</v>
      </c>
      <c r="E234" s="1" t="e">
        <f t="shared" si="32"/>
        <v>#VALUE!</v>
      </c>
      <c r="F234" s="1" t="e">
        <f t="shared" si="38"/>
        <v>#VALUE!</v>
      </c>
      <c r="G234" s="1" t="e">
        <f t="shared" si="33"/>
        <v>#VALUE!</v>
      </c>
      <c r="I234" s="10" t="str">
        <f t="shared" si="34"/>
        <v/>
      </c>
      <c r="J234" s="6" t="str">
        <f>'Adjustable Rate'!C265</f>
        <v/>
      </c>
      <c r="K234" s="1" t="e">
        <f t="shared" si="35"/>
        <v>#VALUE!</v>
      </c>
      <c r="L234" s="5" t="e">
        <f>IF('Adjustable Rate'!E265="",M234-K234,IF(ISBLANK('Adjustable Rate'!E265),0,'Adjustable Rate'!E265-K234))</f>
        <v>#VALUE!</v>
      </c>
      <c r="M234" s="1" t="e">
        <f t="shared" si="36"/>
        <v>#VALUE!</v>
      </c>
      <c r="N234" s="1" t="e">
        <f t="shared" si="39"/>
        <v>#VALUE!</v>
      </c>
      <c r="O234" s="1" t="e">
        <f t="shared" si="37"/>
        <v>#VALUE!</v>
      </c>
    </row>
    <row r="235" spans="1:15">
      <c r="A235" s="10" t="str">
        <f t="shared" si="30"/>
        <v/>
      </c>
      <c r="B235" s="6" t="str">
        <f>'Fixed Rate'!C266</f>
        <v/>
      </c>
      <c r="C235" s="1" t="e">
        <f t="shared" si="31"/>
        <v>#VALUE!</v>
      </c>
      <c r="D235" s="5" t="e">
        <f>IF('Fixed Rate'!E266="",E235-C235,IF(ISBLANK('Fixed Rate'!E266),0,'Fixed Rate'!E266-C235))</f>
        <v>#VALUE!</v>
      </c>
      <c r="E235" s="1" t="e">
        <f t="shared" si="32"/>
        <v>#VALUE!</v>
      </c>
      <c r="F235" s="1" t="e">
        <f t="shared" si="38"/>
        <v>#VALUE!</v>
      </c>
      <c r="G235" s="1" t="e">
        <f t="shared" si="33"/>
        <v>#VALUE!</v>
      </c>
      <c r="I235" s="10" t="str">
        <f t="shared" si="34"/>
        <v/>
      </c>
      <c r="J235" s="6" t="str">
        <f>'Adjustable Rate'!C266</f>
        <v/>
      </c>
      <c r="K235" s="1" t="e">
        <f t="shared" si="35"/>
        <v>#VALUE!</v>
      </c>
      <c r="L235" s="5" t="e">
        <f>IF('Adjustable Rate'!E266="",M235-K235,IF(ISBLANK('Adjustable Rate'!E266),0,'Adjustable Rate'!E266-K235))</f>
        <v>#VALUE!</v>
      </c>
      <c r="M235" s="1" t="e">
        <f t="shared" si="36"/>
        <v>#VALUE!</v>
      </c>
      <c r="N235" s="1" t="e">
        <f t="shared" si="39"/>
        <v>#VALUE!</v>
      </c>
      <c r="O235" s="1" t="e">
        <f t="shared" si="37"/>
        <v>#VALUE!</v>
      </c>
    </row>
    <row r="236" spans="1:15">
      <c r="A236" s="10" t="str">
        <f t="shared" si="30"/>
        <v/>
      </c>
      <c r="B236" s="6" t="str">
        <f>'Fixed Rate'!C267</f>
        <v/>
      </c>
      <c r="C236" s="1" t="e">
        <f t="shared" si="31"/>
        <v>#VALUE!</v>
      </c>
      <c r="D236" s="5" t="e">
        <f>IF('Fixed Rate'!E267="",E236-C236,IF(ISBLANK('Fixed Rate'!E267),0,'Fixed Rate'!E267-C236))</f>
        <v>#VALUE!</v>
      </c>
      <c r="E236" s="1" t="e">
        <f t="shared" si="32"/>
        <v>#VALUE!</v>
      </c>
      <c r="F236" s="1" t="e">
        <f t="shared" si="38"/>
        <v>#VALUE!</v>
      </c>
      <c r="G236" s="1" t="e">
        <f t="shared" si="33"/>
        <v>#VALUE!</v>
      </c>
      <c r="I236" s="10" t="str">
        <f t="shared" si="34"/>
        <v/>
      </c>
      <c r="J236" s="6" t="str">
        <f>'Adjustable Rate'!C267</f>
        <v/>
      </c>
      <c r="K236" s="1" t="e">
        <f t="shared" si="35"/>
        <v>#VALUE!</v>
      </c>
      <c r="L236" s="5" t="e">
        <f>IF('Adjustable Rate'!E267="",M236-K236,IF(ISBLANK('Adjustable Rate'!E267),0,'Adjustable Rate'!E267-K236))</f>
        <v>#VALUE!</v>
      </c>
      <c r="M236" s="1" t="e">
        <f t="shared" si="36"/>
        <v>#VALUE!</v>
      </c>
      <c r="N236" s="1" t="e">
        <f t="shared" si="39"/>
        <v>#VALUE!</v>
      </c>
      <c r="O236" s="1" t="e">
        <f t="shared" si="37"/>
        <v>#VALUE!</v>
      </c>
    </row>
    <row r="237" spans="1:15">
      <c r="A237" s="10" t="str">
        <f t="shared" si="30"/>
        <v/>
      </c>
      <c r="B237" s="6" t="str">
        <f>'Fixed Rate'!C268</f>
        <v/>
      </c>
      <c r="C237" s="1" t="e">
        <f t="shared" si="31"/>
        <v>#VALUE!</v>
      </c>
      <c r="D237" s="5" t="e">
        <f>IF('Fixed Rate'!E268="",E237-C237,IF(ISBLANK('Fixed Rate'!E268),0,'Fixed Rate'!E268-C237))</f>
        <v>#VALUE!</v>
      </c>
      <c r="E237" s="1" t="e">
        <f t="shared" si="32"/>
        <v>#VALUE!</v>
      </c>
      <c r="F237" s="1" t="e">
        <f t="shared" si="38"/>
        <v>#VALUE!</v>
      </c>
      <c r="G237" s="1" t="e">
        <f t="shared" si="33"/>
        <v>#VALUE!</v>
      </c>
      <c r="I237" s="10" t="str">
        <f t="shared" si="34"/>
        <v/>
      </c>
      <c r="J237" s="6" t="str">
        <f>'Adjustable Rate'!C268</f>
        <v/>
      </c>
      <c r="K237" s="1" t="e">
        <f t="shared" si="35"/>
        <v>#VALUE!</v>
      </c>
      <c r="L237" s="5" t="e">
        <f>IF('Adjustable Rate'!E268="",M237-K237,IF(ISBLANK('Adjustable Rate'!E268),0,'Adjustable Rate'!E268-K237))</f>
        <v>#VALUE!</v>
      </c>
      <c r="M237" s="1" t="e">
        <f t="shared" si="36"/>
        <v>#VALUE!</v>
      </c>
      <c r="N237" s="1" t="e">
        <f t="shared" si="39"/>
        <v>#VALUE!</v>
      </c>
      <c r="O237" s="1" t="e">
        <f t="shared" si="37"/>
        <v>#VALUE!</v>
      </c>
    </row>
    <row r="238" spans="1:15">
      <c r="A238" s="10" t="str">
        <f t="shared" si="30"/>
        <v/>
      </c>
      <c r="B238" s="6" t="str">
        <f>'Fixed Rate'!C269</f>
        <v/>
      </c>
      <c r="C238" s="1" t="e">
        <f t="shared" si="31"/>
        <v>#VALUE!</v>
      </c>
      <c r="D238" s="5" t="e">
        <f>IF('Fixed Rate'!E269="",E238-C238,IF(ISBLANK('Fixed Rate'!E269),0,'Fixed Rate'!E269-C238))</f>
        <v>#VALUE!</v>
      </c>
      <c r="E238" s="1" t="e">
        <f t="shared" si="32"/>
        <v>#VALUE!</v>
      </c>
      <c r="F238" s="1" t="e">
        <f t="shared" si="38"/>
        <v>#VALUE!</v>
      </c>
      <c r="G238" s="1" t="e">
        <f t="shared" si="33"/>
        <v>#VALUE!</v>
      </c>
      <c r="I238" s="10" t="str">
        <f t="shared" si="34"/>
        <v/>
      </c>
      <c r="J238" s="6" t="str">
        <f>'Adjustable Rate'!C269</f>
        <v/>
      </c>
      <c r="K238" s="1" t="e">
        <f t="shared" si="35"/>
        <v>#VALUE!</v>
      </c>
      <c r="L238" s="5" t="e">
        <f>IF('Adjustable Rate'!E269="",M238-K238,IF(ISBLANK('Adjustable Rate'!E269),0,'Adjustable Rate'!E269-K238))</f>
        <v>#VALUE!</v>
      </c>
      <c r="M238" s="1" t="e">
        <f t="shared" si="36"/>
        <v>#VALUE!</v>
      </c>
      <c r="N238" s="1" t="e">
        <f t="shared" si="39"/>
        <v>#VALUE!</v>
      </c>
      <c r="O238" s="1" t="e">
        <f t="shared" si="37"/>
        <v>#VALUE!</v>
      </c>
    </row>
    <row r="239" spans="1:15">
      <c r="A239" s="10" t="str">
        <f t="shared" si="30"/>
        <v/>
      </c>
      <c r="B239" s="6" t="str">
        <f>'Fixed Rate'!C270</f>
        <v/>
      </c>
      <c r="C239" s="1" t="e">
        <f t="shared" si="31"/>
        <v>#VALUE!</v>
      </c>
      <c r="D239" s="5" t="e">
        <f>IF('Fixed Rate'!E270="",E239-C239,IF(ISBLANK('Fixed Rate'!E270),0,'Fixed Rate'!E270-C239))</f>
        <v>#VALUE!</v>
      </c>
      <c r="E239" s="1" t="e">
        <f t="shared" si="32"/>
        <v>#VALUE!</v>
      </c>
      <c r="F239" s="1" t="e">
        <f t="shared" si="38"/>
        <v>#VALUE!</v>
      </c>
      <c r="G239" s="1" t="e">
        <f t="shared" si="33"/>
        <v>#VALUE!</v>
      </c>
      <c r="I239" s="10" t="str">
        <f t="shared" si="34"/>
        <v/>
      </c>
      <c r="J239" s="6" t="str">
        <f>'Adjustable Rate'!C270</f>
        <v/>
      </c>
      <c r="K239" s="1" t="e">
        <f t="shared" si="35"/>
        <v>#VALUE!</v>
      </c>
      <c r="L239" s="5" t="e">
        <f>IF('Adjustable Rate'!E270="",M239-K239,IF(ISBLANK('Adjustable Rate'!E270),0,'Adjustable Rate'!E270-K239))</f>
        <v>#VALUE!</v>
      </c>
      <c r="M239" s="1" t="e">
        <f t="shared" si="36"/>
        <v>#VALUE!</v>
      </c>
      <c r="N239" s="1" t="e">
        <f t="shared" si="39"/>
        <v>#VALUE!</v>
      </c>
      <c r="O239" s="1" t="e">
        <f t="shared" si="37"/>
        <v>#VALUE!</v>
      </c>
    </row>
    <row r="240" spans="1:15">
      <c r="A240" s="10" t="str">
        <f t="shared" si="30"/>
        <v/>
      </c>
      <c r="B240" s="6" t="str">
        <f>'Fixed Rate'!C271</f>
        <v/>
      </c>
      <c r="C240" s="1" t="e">
        <f t="shared" si="31"/>
        <v>#VALUE!</v>
      </c>
      <c r="D240" s="5" t="e">
        <f>IF('Fixed Rate'!E271="",E240-C240,IF(ISBLANK('Fixed Rate'!E271),0,'Fixed Rate'!E271-C240))</f>
        <v>#VALUE!</v>
      </c>
      <c r="E240" s="1" t="e">
        <f t="shared" si="32"/>
        <v>#VALUE!</v>
      </c>
      <c r="F240" s="1" t="e">
        <f t="shared" si="38"/>
        <v>#VALUE!</v>
      </c>
      <c r="G240" s="1" t="e">
        <f t="shared" si="33"/>
        <v>#VALUE!</v>
      </c>
      <c r="I240" s="10" t="str">
        <f t="shared" si="34"/>
        <v/>
      </c>
      <c r="J240" s="6" t="str">
        <f>'Adjustable Rate'!C271</f>
        <v/>
      </c>
      <c r="K240" s="1" t="e">
        <f t="shared" si="35"/>
        <v>#VALUE!</v>
      </c>
      <c r="L240" s="5" t="e">
        <f>IF('Adjustable Rate'!E271="",M240-K240,IF(ISBLANK('Adjustable Rate'!E271),0,'Adjustable Rate'!E271-K240))</f>
        <v>#VALUE!</v>
      </c>
      <c r="M240" s="1" t="e">
        <f t="shared" si="36"/>
        <v>#VALUE!</v>
      </c>
      <c r="N240" s="1" t="e">
        <f t="shared" si="39"/>
        <v>#VALUE!</v>
      </c>
      <c r="O240" s="1" t="e">
        <f t="shared" si="37"/>
        <v>#VALUE!</v>
      </c>
    </row>
    <row r="241" spans="1:15">
      <c r="A241" s="10" t="str">
        <f t="shared" si="30"/>
        <v/>
      </c>
      <c r="B241" s="6" t="str">
        <f>'Fixed Rate'!C272</f>
        <v/>
      </c>
      <c r="C241" s="1" t="e">
        <f t="shared" si="31"/>
        <v>#VALUE!</v>
      </c>
      <c r="D241" s="5" t="e">
        <f>IF('Fixed Rate'!E272="",E241-C241,IF(ISBLANK('Fixed Rate'!E272),0,'Fixed Rate'!E272-C241))</f>
        <v>#VALUE!</v>
      </c>
      <c r="E241" s="1" t="e">
        <f t="shared" si="32"/>
        <v>#VALUE!</v>
      </c>
      <c r="F241" s="1" t="e">
        <f t="shared" si="38"/>
        <v>#VALUE!</v>
      </c>
      <c r="G241" s="1" t="e">
        <f t="shared" si="33"/>
        <v>#VALUE!</v>
      </c>
      <c r="I241" s="10" t="str">
        <f t="shared" si="34"/>
        <v/>
      </c>
      <c r="J241" s="6" t="str">
        <f>'Adjustable Rate'!C272</f>
        <v/>
      </c>
      <c r="K241" s="1" t="e">
        <f t="shared" si="35"/>
        <v>#VALUE!</v>
      </c>
      <c r="L241" s="5" t="e">
        <f>IF('Adjustable Rate'!E272="",M241-K241,IF(ISBLANK('Adjustable Rate'!E272),0,'Adjustable Rate'!E272-K241))</f>
        <v>#VALUE!</v>
      </c>
      <c r="M241" s="1" t="e">
        <f t="shared" si="36"/>
        <v>#VALUE!</v>
      </c>
      <c r="N241" s="1" t="e">
        <f t="shared" si="39"/>
        <v>#VALUE!</v>
      </c>
      <c r="O241" s="1" t="e">
        <f t="shared" si="37"/>
        <v>#VALUE!</v>
      </c>
    </row>
    <row r="242" spans="1:15">
      <c r="A242" s="10" t="str">
        <f t="shared" si="30"/>
        <v/>
      </c>
      <c r="B242" s="6" t="str">
        <f>'Fixed Rate'!C273</f>
        <v/>
      </c>
      <c r="C242" s="1" t="e">
        <f t="shared" si="31"/>
        <v>#VALUE!</v>
      </c>
      <c r="D242" s="5" t="e">
        <f>IF('Fixed Rate'!E273="",E242-C242,IF(ISBLANK('Fixed Rate'!E273),0,'Fixed Rate'!E273-C242))</f>
        <v>#VALUE!</v>
      </c>
      <c r="E242" s="1" t="e">
        <f t="shared" si="32"/>
        <v>#VALUE!</v>
      </c>
      <c r="F242" s="1" t="e">
        <f t="shared" si="38"/>
        <v>#VALUE!</v>
      </c>
      <c r="G242" s="1" t="e">
        <f t="shared" si="33"/>
        <v>#VALUE!</v>
      </c>
      <c r="I242" s="10" t="str">
        <f t="shared" si="34"/>
        <v/>
      </c>
      <c r="J242" s="6" t="str">
        <f>'Adjustable Rate'!C273</f>
        <v/>
      </c>
      <c r="K242" s="1" t="e">
        <f t="shared" si="35"/>
        <v>#VALUE!</v>
      </c>
      <c r="L242" s="5" t="e">
        <f>IF('Adjustable Rate'!E273="",M242-K242,IF(ISBLANK('Adjustable Rate'!E273),0,'Adjustable Rate'!E273-K242))</f>
        <v>#VALUE!</v>
      </c>
      <c r="M242" s="1" t="e">
        <f t="shared" si="36"/>
        <v>#VALUE!</v>
      </c>
      <c r="N242" s="1" t="e">
        <f t="shared" si="39"/>
        <v>#VALUE!</v>
      </c>
      <c r="O242" s="1" t="e">
        <f t="shared" si="37"/>
        <v>#VALUE!</v>
      </c>
    </row>
    <row r="243" spans="1:15">
      <c r="A243" s="10" t="str">
        <f t="shared" si="30"/>
        <v/>
      </c>
      <c r="B243" s="6" t="str">
        <f>'Fixed Rate'!C274</f>
        <v/>
      </c>
      <c r="C243" s="1" t="e">
        <f t="shared" si="31"/>
        <v>#VALUE!</v>
      </c>
      <c r="D243" s="5" t="e">
        <f>IF('Fixed Rate'!E274="",E243-C243,IF(ISBLANK('Fixed Rate'!E274),0,'Fixed Rate'!E274-C243))</f>
        <v>#VALUE!</v>
      </c>
      <c r="E243" s="1" t="e">
        <f t="shared" si="32"/>
        <v>#VALUE!</v>
      </c>
      <c r="F243" s="1" t="e">
        <f t="shared" si="38"/>
        <v>#VALUE!</v>
      </c>
      <c r="G243" s="1" t="e">
        <f t="shared" si="33"/>
        <v>#VALUE!</v>
      </c>
      <c r="I243" s="10" t="str">
        <f t="shared" si="34"/>
        <v/>
      </c>
      <c r="J243" s="6" t="str">
        <f>'Adjustable Rate'!C274</f>
        <v/>
      </c>
      <c r="K243" s="1" t="e">
        <f t="shared" si="35"/>
        <v>#VALUE!</v>
      </c>
      <c r="L243" s="5" t="e">
        <f>IF('Adjustable Rate'!E274="",M243-K243,IF(ISBLANK('Adjustable Rate'!E274),0,'Adjustable Rate'!E274-K243))</f>
        <v>#VALUE!</v>
      </c>
      <c r="M243" s="1" t="e">
        <f t="shared" si="36"/>
        <v>#VALUE!</v>
      </c>
      <c r="N243" s="1" t="e">
        <f t="shared" si="39"/>
        <v>#VALUE!</v>
      </c>
      <c r="O243" s="1" t="e">
        <f t="shared" si="37"/>
        <v>#VALUE!</v>
      </c>
    </row>
    <row r="244" spans="1:15">
      <c r="A244" s="10" t="str">
        <f t="shared" si="30"/>
        <v/>
      </c>
      <c r="B244" s="6" t="str">
        <f>'Fixed Rate'!C275</f>
        <v/>
      </c>
      <c r="C244" s="1" t="e">
        <f t="shared" si="31"/>
        <v>#VALUE!</v>
      </c>
      <c r="D244" s="5" t="e">
        <f>IF('Fixed Rate'!E275="",E244-C244,IF(ISBLANK('Fixed Rate'!E275),0,'Fixed Rate'!E275-C244))</f>
        <v>#VALUE!</v>
      </c>
      <c r="E244" s="1" t="e">
        <f t="shared" si="32"/>
        <v>#VALUE!</v>
      </c>
      <c r="F244" s="1" t="e">
        <f t="shared" si="38"/>
        <v>#VALUE!</v>
      </c>
      <c r="G244" s="1" t="e">
        <f t="shared" si="33"/>
        <v>#VALUE!</v>
      </c>
      <c r="I244" s="10" t="str">
        <f t="shared" si="34"/>
        <v/>
      </c>
      <c r="J244" s="6" t="str">
        <f>'Adjustable Rate'!C275</f>
        <v/>
      </c>
      <c r="K244" s="1" t="e">
        <f t="shared" si="35"/>
        <v>#VALUE!</v>
      </c>
      <c r="L244" s="5" t="e">
        <f>IF('Adjustable Rate'!E275="",M244-K244,IF(ISBLANK('Adjustable Rate'!E275),0,'Adjustable Rate'!E275-K244))</f>
        <v>#VALUE!</v>
      </c>
      <c r="M244" s="1" t="e">
        <f t="shared" si="36"/>
        <v>#VALUE!</v>
      </c>
      <c r="N244" s="1" t="e">
        <f t="shared" si="39"/>
        <v>#VALUE!</v>
      </c>
      <c r="O244" s="1" t="e">
        <f t="shared" si="37"/>
        <v>#VALUE!</v>
      </c>
    </row>
    <row r="245" spans="1:15">
      <c r="A245" s="10" t="str">
        <f t="shared" si="30"/>
        <v/>
      </c>
      <c r="B245" s="6" t="str">
        <f>'Fixed Rate'!C276</f>
        <v/>
      </c>
      <c r="C245" s="1" t="e">
        <f t="shared" si="31"/>
        <v>#VALUE!</v>
      </c>
      <c r="D245" s="5" t="e">
        <f>IF('Fixed Rate'!E276="",E245-C245,IF(ISBLANK('Fixed Rate'!E276),0,'Fixed Rate'!E276-C245))</f>
        <v>#VALUE!</v>
      </c>
      <c r="E245" s="1" t="e">
        <f t="shared" si="32"/>
        <v>#VALUE!</v>
      </c>
      <c r="F245" s="1" t="e">
        <f t="shared" si="38"/>
        <v>#VALUE!</v>
      </c>
      <c r="G245" s="1" t="e">
        <f t="shared" si="33"/>
        <v>#VALUE!</v>
      </c>
      <c r="I245" s="10" t="str">
        <f t="shared" si="34"/>
        <v/>
      </c>
      <c r="J245" s="6" t="str">
        <f>'Adjustable Rate'!C276</f>
        <v/>
      </c>
      <c r="K245" s="1" t="e">
        <f t="shared" si="35"/>
        <v>#VALUE!</v>
      </c>
      <c r="L245" s="5" t="e">
        <f>IF('Adjustable Rate'!E276="",M245-K245,IF(ISBLANK('Adjustable Rate'!E276),0,'Adjustable Rate'!E276-K245))</f>
        <v>#VALUE!</v>
      </c>
      <c r="M245" s="1" t="e">
        <f t="shared" si="36"/>
        <v>#VALUE!</v>
      </c>
      <c r="N245" s="1" t="e">
        <f t="shared" si="39"/>
        <v>#VALUE!</v>
      </c>
      <c r="O245" s="1" t="e">
        <f t="shared" si="37"/>
        <v>#VALUE!</v>
      </c>
    </row>
    <row r="246" spans="1:15">
      <c r="A246" s="10" t="str">
        <f t="shared" si="30"/>
        <v/>
      </c>
      <c r="B246" s="6" t="str">
        <f>'Fixed Rate'!C277</f>
        <v/>
      </c>
      <c r="C246" s="1" t="e">
        <f t="shared" si="31"/>
        <v>#VALUE!</v>
      </c>
      <c r="D246" s="5" t="e">
        <f>IF('Fixed Rate'!E277="",E246-C246,IF(ISBLANK('Fixed Rate'!E277),0,'Fixed Rate'!E277-C246))</f>
        <v>#VALUE!</v>
      </c>
      <c r="E246" s="1" t="e">
        <f t="shared" si="32"/>
        <v>#VALUE!</v>
      </c>
      <c r="F246" s="1" t="e">
        <f t="shared" si="38"/>
        <v>#VALUE!</v>
      </c>
      <c r="G246" s="1" t="e">
        <f t="shared" si="33"/>
        <v>#VALUE!</v>
      </c>
      <c r="I246" s="10" t="str">
        <f t="shared" si="34"/>
        <v/>
      </c>
      <c r="J246" s="6" t="str">
        <f>'Adjustable Rate'!C277</f>
        <v/>
      </c>
      <c r="K246" s="1" t="e">
        <f t="shared" si="35"/>
        <v>#VALUE!</v>
      </c>
      <c r="L246" s="5" t="e">
        <f>IF('Adjustable Rate'!E277="",M246-K246,IF(ISBLANK('Adjustable Rate'!E277),0,'Adjustable Rate'!E277-K246))</f>
        <v>#VALUE!</v>
      </c>
      <c r="M246" s="1" t="e">
        <f t="shared" si="36"/>
        <v>#VALUE!</v>
      </c>
      <c r="N246" s="1" t="e">
        <f t="shared" si="39"/>
        <v>#VALUE!</v>
      </c>
      <c r="O246" s="1" t="e">
        <f t="shared" si="37"/>
        <v>#VALUE!</v>
      </c>
    </row>
    <row r="247" spans="1:15">
      <c r="A247" s="10" t="str">
        <f t="shared" si="30"/>
        <v/>
      </c>
      <c r="B247" s="6" t="str">
        <f>'Fixed Rate'!C278</f>
        <v/>
      </c>
      <c r="C247" s="1" t="e">
        <f t="shared" si="31"/>
        <v>#VALUE!</v>
      </c>
      <c r="D247" s="5" t="e">
        <f>IF('Fixed Rate'!E278="",E247-C247,IF(ISBLANK('Fixed Rate'!E278),0,'Fixed Rate'!E278-C247))</f>
        <v>#VALUE!</v>
      </c>
      <c r="E247" s="1" t="e">
        <f t="shared" si="32"/>
        <v>#VALUE!</v>
      </c>
      <c r="F247" s="1" t="e">
        <f t="shared" si="38"/>
        <v>#VALUE!</v>
      </c>
      <c r="G247" s="1" t="e">
        <f t="shared" si="33"/>
        <v>#VALUE!</v>
      </c>
      <c r="I247" s="10" t="str">
        <f t="shared" si="34"/>
        <v/>
      </c>
      <c r="J247" s="6" t="str">
        <f>'Adjustable Rate'!C278</f>
        <v/>
      </c>
      <c r="K247" s="1" t="e">
        <f t="shared" si="35"/>
        <v>#VALUE!</v>
      </c>
      <c r="L247" s="5" t="e">
        <f>IF('Adjustable Rate'!E278="",M247-K247,IF(ISBLANK('Adjustable Rate'!E278),0,'Adjustable Rate'!E278-K247))</f>
        <v>#VALUE!</v>
      </c>
      <c r="M247" s="1" t="e">
        <f t="shared" si="36"/>
        <v>#VALUE!</v>
      </c>
      <c r="N247" s="1" t="e">
        <f t="shared" si="39"/>
        <v>#VALUE!</v>
      </c>
      <c r="O247" s="1" t="e">
        <f t="shared" si="37"/>
        <v>#VALUE!</v>
      </c>
    </row>
    <row r="248" spans="1:15">
      <c r="A248" s="10" t="str">
        <f t="shared" si="30"/>
        <v/>
      </c>
      <c r="B248" s="6" t="str">
        <f>'Fixed Rate'!C279</f>
        <v/>
      </c>
      <c r="C248" s="1" t="e">
        <f t="shared" si="31"/>
        <v>#VALUE!</v>
      </c>
      <c r="D248" s="5" t="e">
        <f>IF('Fixed Rate'!E279="",E248-C248,IF(ISBLANK('Fixed Rate'!E279),0,'Fixed Rate'!E279-C248))</f>
        <v>#VALUE!</v>
      </c>
      <c r="E248" s="1" t="e">
        <f t="shared" si="32"/>
        <v>#VALUE!</v>
      </c>
      <c r="F248" s="1" t="e">
        <f t="shared" si="38"/>
        <v>#VALUE!</v>
      </c>
      <c r="G248" s="1" t="e">
        <f t="shared" si="33"/>
        <v>#VALUE!</v>
      </c>
      <c r="I248" s="10" t="str">
        <f t="shared" si="34"/>
        <v/>
      </c>
      <c r="J248" s="6" t="str">
        <f>'Adjustable Rate'!C279</f>
        <v/>
      </c>
      <c r="K248" s="1" t="e">
        <f t="shared" si="35"/>
        <v>#VALUE!</v>
      </c>
      <c r="L248" s="5" t="e">
        <f>IF('Adjustable Rate'!E279="",M248-K248,IF(ISBLANK('Adjustable Rate'!E279),0,'Adjustable Rate'!E279-K248))</f>
        <v>#VALUE!</v>
      </c>
      <c r="M248" s="1" t="e">
        <f t="shared" si="36"/>
        <v>#VALUE!</v>
      </c>
      <c r="N248" s="1" t="e">
        <f t="shared" si="39"/>
        <v>#VALUE!</v>
      </c>
      <c r="O248" s="1" t="e">
        <f t="shared" si="37"/>
        <v>#VALUE!</v>
      </c>
    </row>
    <row r="249" spans="1:15">
      <c r="A249" s="10" t="str">
        <f t="shared" si="30"/>
        <v/>
      </c>
      <c r="B249" s="6" t="str">
        <f>'Fixed Rate'!C280</f>
        <v/>
      </c>
      <c r="C249" s="1" t="e">
        <f t="shared" si="31"/>
        <v>#VALUE!</v>
      </c>
      <c r="D249" s="5" t="e">
        <f>IF('Fixed Rate'!E280="",E249-C249,IF(ISBLANK('Fixed Rate'!E280),0,'Fixed Rate'!E280-C249))</f>
        <v>#VALUE!</v>
      </c>
      <c r="E249" s="1" t="e">
        <f t="shared" si="32"/>
        <v>#VALUE!</v>
      </c>
      <c r="F249" s="1" t="e">
        <f t="shared" si="38"/>
        <v>#VALUE!</v>
      </c>
      <c r="G249" s="1" t="e">
        <f t="shared" si="33"/>
        <v>#VALUE!</v>
      </c>
      <c r="I249" s="10" t="str">
        <f t="shared" si="34"/>
        <v/>
      </c>
      <c r="J249" s="6" t="str">
        <f>'Adjustable Rate'!C280</f>
        <v/>
      </c>
      <c r="K249" s="1" t="e">
        <f t="shared" si="35"/>
        <v>#VALUE!</v>
      </c>
      <c r="L249" s="5" t="e">
        <f>IF('Adjustable Rate'!E280="",M249-K249,IF(ISBLANK('Adjustable Rate'!E280),0,'Adjustable Rate'!E280-K249))</f>
        <v>#VALUE!</v>
      </c>
      <c r="M249" s="1" t="e">
        <f t="shared" si="36"/>
        <v>#VALUE!</v>
      </c>
      <c r="N249" s="1" t="e">
        <f t="shared" si="39"/>
        <v>#VALUE!</v>
      </c>
      <c r="O249" s="1" t="e">
        <f t="shared" si="37"/>
        <v>#VALUE!</v>
      </c>
    </row>
    <row r="250" spans="1:15">
      <c r="A250" s="10" t="str">
        <f t="shared" si="30"/>
        <v/>
      </c>
      <c r="B250" s="6" t="str">
        <f>'Fixed Rate'!C281</f>
        <v/>
      </c>
      <c r="C250" s="1" t="e">
        <f t="shared" si="31"/>
        <v>#VALUE!</v>
      </c>
      <c r="D250" s="5" t="e">
        <f>IF('Fixed Rate'!E281="",E250-C250,IF(ISBLANK('Fixed Rate'!E281),0,'Fixed Rate'!E281-C250))</f>
        <v>#VALUE!</v>
      </c>
      <c r="E250" s="1" t="e">
        <f t="shared" si="32"/>
        <v>#VALUE!</v>
      </c>
      <c r="F250" s="1" t="e">
        <f t="shared" si="38"/>
        <v>#VALUE!</v>
      </c>
      <c r="G250" s="1" t="e">
        <f t="shared" si="33"/>
        <v>#VALUE!</v>
      </c>
      <c r="I250" s="10" t="str">
        <f t="shared" si="34"/>
        <v/>
      </c>
      <c r="J250" s="6" t="str">
        <f>'Adjustable Rate'!C281</f>
        <v/>
      </c>
      <c r="K250" s="1" t="e">
        <f t="shared" si="35"/>
        <v>#VALUE!</v>
      </c>
      <c r="L250" s="5" t="e">
        <f>IF('Adjustable Rate'!E281="",M250-K250,IF(ISBLANK('Adjustable Rate'!E281),0,'Adjustable Rate'!E281-K250))</f>
        <v>#VALUE!</v>
      </c>
      <c r="M250" s="1" t="e">
        <f t="shared" si="36"/>
        <v>#VALUE!</v>
      </c>
      <c r="N250" s="1" t="e">
        <f t="shared" si="39"/>
        <v>#VALUE!</v>
      </c>
      <c r="O250" s="1" t="e">
        <f t="shared" si="37"/>
        <v>#VALUE!</v>
      </c>
    </row>
    <row r="251" spans="1:15">
      <c r="A251" s="10" t="str">
        <f t="shared" si="30"/>
        <v/>
      </c>
      <c r="B251" s="6" t="str">
        <f>'Fixed Rate'!C282</f>
        <v/>
      </c>
      <c r="C251" s="1" t="e">
        <f t="shared" si="31"/>
        <v>#VALUE!</v>
      </c>
      <c r="D251" s="5" t="e">
        <f>IF('Fixed Rate'!E282="",E251-C251,IF(ISBLANK('Fixed Rate'!E282),0,'Fixed Rate'!E282-C251))</f>
        <v>#VALUE!</v>
      </c>
      <c r="E251" s="1" t="e">
        <f t="shared" si="32"/>
        <v>#VALUE!</v>
      </c>
      <c r="F251" s="1" t="e">
        <f t="shared" si="38"/>
        <v>#VALUE!</v>
      </c>
      <c r="G251" s="1" t="e">
        <f t="shared" si="33"/>
        <v>#VALUE!</v>
      </c>
      <c r="I251" s="10" t="str">
        <f t="shared" si="34"/>
        <v/>
      </c>
      <c r="J251" s="6" t="str">
        <f>'Adjustable Rate'!C282</f>
        <v/>
      </c>
      <c r="K251" s="1" t="e">
        <f t="shared" si="35"/>
        <v>#VALUE!</v>
      </c>
      <c r="L251" s="5" t="e">
        <f>IF('Adjustable Rate'!E282="",M251-K251,IF(ISBLANK('Adjustable Rate'!E282),0,'Adjustable Rate'!E282-K251))</f>
        <v>#VALUE!</v>
      </c>
      <c r="M251" s="1" t="e">
        <f t="shared" si="36"/>
        <v>#VALUE!</v>
      </c>
      <c r="N251" s="1" t="e">
        <f t="shared" si="39"/>
        <v>#VALUE!</v>
      </c>
      <c r="O251" s="1" t="e">
        <f t="shared" si="37"/>
        <v>#VALUE!</v>
      </c>
    </row>
    <row r="252" spans="1:15">
      <c r="A252" s="10" t="str">
        <f t="shared" si="30"/>
        <v/>
      </c>
      <c r="B252" s="6" t="str">
        <f>'Fixed Rate'!C283</f>
        <v/>
      </c>
      <c r="C252" s="1" t="e">
        <f t="shared" si="31"/>
        <v>#VALUE!</v>
      </c>
      <c r="D252" s="5" t="e">
        <f>IF('Fixed Rate'!E283="",E252-C252,IF(ISBLANK('Fixed Rate'!E283),0,'Fixed Rate'!E283-C252))</f>
        <v>#VALUE!</v>
      </c>
      <c r="E252" s="1" t="e">
        <f t="shared" si="32"/>
        <v>#VALUE!</v>
      </c>
      <c r="F252" s="1" t="e">
        <f t="shared" si="38"/>
        <v>#VALUE!</v>
      </c>
      <c r="G252" s="1" t="e">
        <f t="shared" si="33"/>
        <v>#VALUE!</v>
      </c>
      <c r="I252" s="10" t="str">
        <f t="shared" si="34"/>
        <v/>
      </c>
      <c r="J252" s="6" t="str">
        <f>'Adjustable Rate'!C283</f>
        <v/>
      </c>
      <c r="K252" s="1" t="e">
        <f t="shared" si="35"/>
        <v>#VALUE!</v>
      </c>
      <c r="L252" s="5" t="e">
        <f>IF('Adjustable Rate'!E283="",M252-K252,IF(ISBLANK('Adjustable Rate'!E283),0,'Adjustable Rate'!E283-K252))</f>
        <v>#VALUE!</v>
      </c>
      <c r="M252" s="1" t="e">
        <f t="shared" si="36"/>
        <v>#VALUE!</v>
      </c>
      <c r="N252" s="1" t="e">
        <f t="shared" si="39"/>
        <v>#VALUE!</v>
      </c>
      <c r="O252" s="1" t="e">
        <f t="shared" si="37"/>
        <v>#VALUE!</v>
      </c>
    </row>
    <row r="253" spans="1:15">
      <c r="A253" s="10" t="str">
        <f t="shared" si="30"/>
        <v/>
      </c>
      <c r="B253" s="6" t="str">
        <f>'Fixed Rate'!C284</f>
        <v/>
      </c>
      <c r="C253" s="1" t="e">
        <f t="shared" si="31"/>
        <v>#VALUE!</v>
      </c>
      <c r="D253" s="5" t="e">
        <f>IF('Fixed Rate'!E284="",E253-C253,IF(ISBLANK('Fixed Rate'!E284),0,'Fixed Rate'!E284-C253))</f>
        <v>#VALUE!</v>
      </c>
      <c r="E253" s="1" t="e">
        <f t="shared" si="32"/>
        <v>#VALUE!</v>
      </c>
      <c r="F253" s="1" t="e">
        <f t="shared" si="38"/>
        <v>#VALUE!</v>
      </c>
      <c r="G253" s="1" t="e">
        <f t="shared" si="33"/>
        <v>#VALUE!</v>
      </c>
      <c r="I253" s="10" t="str">
        <f t="shared" si="34"/>
        <v/>
      </c>
      <c r="J253" s="6" t="str">
        <f>'Adjustable Rate'!C284</f>
        <v/>
      </c>
      <c r="K253" s="1" t="e">
        <f t="shared" si="35"/>
        <v>#VALUE!</v>
      </c>
      <c r="L253" s="5" t="e">
        <f>IF('Adjustable Rate'!E284="",M253-K253,IF(ISBLANK('Adjustable Rate'!E284),0,'Adjustable Rate'!E284-K253))</f>
        <v>#VALUE!</v>
      </c>
      <c r="M253" s="1" t="e">
        <f t="shared" si="36"/>
        <v>#VALUE!</v>
      </c>
      <c r="N253" s="1" t="e">
        <f t="shared" si="39"/>
        <v>#VALUE!</v>
      </c>
      <c r="O253" s="1" t="e">
        <f t="shared" si="37"/>
        <v>#VALUE!</v>
      </c>
    </row>
    <row r="254" spans="1:15">
      <c r="A254" s="10" t="str">
        <f t="shared" si="30"/>
        <v/>
      </c>
      <c r="B254" s="6" t="str">
        <f>'Fixed Rate'!C285</f>
        <v/>
      </c>
      <c r="C254" s="1" t="e">
        <f t="shared" si="31"/>
        <v>#VALUE!</v>
      </c>
      <c r="D254" s="5" t="e">
        <f>IF('Fixed Rate'!E285="",E254-C254,IF(ISBLANK('Fixed Rate'!E285),0,'Fixed Rate'!E285-C254))</f>
        <v>#VALUE!</v>
      </c>
      <c r="E254" s="1" t="e">
        <f t="shared" si="32"/>
        <v>#VALUE!</v>
      </c>
      <c r="F254" s="1" t="e">
        <f t="shared" si="38"/>
        <v>#VALUE!</v>
      </c>
      <c r="G254" s="1" t="e">
        <f t="shared" si="33"/>
        <v>#VALUE!</v>
      </c>
      <c r="I254" s="10" t="str">
        <f t="shared" si="34"/>
        <v/>
      </c>
      <c r="J254" s="6" t="str">
        <f>'Adjustable Rate'!C285</f>
        <v/>
      </c>
      <c r="K254" s="1" t="e">
        <f t="shared" si="35"/>
        <v>#VALUE!</v>
      </c>
      <c r="L254" s="5" t="e">
        <f>IF('Adjustable Rate'!E285="",M254-K254,IF(ISBLANK('Adjustable Rate'!E285),0,'Adjustable Rate'!E285-K254))</f>
        <v>#VALUE!</v>
      </c>
      <c r="M254" s="1" t="e">
        <f t="shared" si="36"/>
        <v>#VALUE!</v>
      </c>
      <c r="N254" s="1" t="e">
        <f t="shared" si="39"/>
        <v>#VALUE!</v>
      </c>
      <c r="O254" s="1" t="e">
        <f t="shared" si="37"/>
        <v>#VALUE!</v>
      </c>
    </row>
    <row r="255" spans="1:15">
      <c r="A255" s="10" t="str">
        <f t="shared" si="30"/>
        <v/>
      </c>
      <c r="B255" s="6" t="str">
        <f>'Fixed Rate'!C286</f>
        <v/>
      </c>
      <c r="C255" s="1" t="e">
        <f t="shared" si="31"/>
        <v>#VALUE!</v>
      </c>
      <c r="D255" s="5" t="e">
        <f>IF('Fixed Rate'!E286="",E255-C255,IF(ISBLANK('Fixed Rate'!E286),0,'Fixed Rate'!E286-C255))</f>
        <v>#VALUE!</v>
      </c>
      <c r="E255" s="1" t="e">
        <f t="shared" si="32"/>
        <v>#VALUE!</v>
      </c>
      <c r="F255" s="1" t="e">
        <f t="shared" si="38"/>
        <v>#VALUE!</v>
      </c>
      <c r="G255" s="1" t="e">
        <f t="shared" si="33"/>
        <v>#VALUE!</v>
      </c>
      <c r="I255" s="10" t="str">
        <f t="shared" si="34"/>
        <v/>
      </c>
      <c r="J255" s="6" t="str">
        <f>'Adjustable Rate'!C286</f>
        <v/>
      </c>
      <c r="K255" s="1" t="e">
        <f t="shared" si="35"/>
        <v>#VALUE!</v>
      </c>
      <c r="L255" s="5" t="e">
        <f>IF('Adjustable Rate'!E286="",M255-K255,IF(ISBLANK('Adjustable Rate'!E286),0,'Adjustable Rate'!E286-K255))</f>
        <v>#VALUE!</v>
      </c>
      <c r="M255" s="1" t="e">
        <f t="shared" si="36"/>
        <v>#VALUE!</v>
      </c>
      <c r="N255" s="1" t="e">
        <f t="shared" si="39"/>
        <v>#VALUE!</v>
      </c>
      <c r="O255" s="1" t="e">
        <f t="shared" si="37"/>
        <v>#VALUE!</v>
      </c>
    </row>
    <row r="256" spans="1:15">
      <c r="A256" s="10" t="str">
        <f t="shared" si="30"/>
        <v/>
      </c>
      <c r="B256" s="6" t="str">
        <f>'Fixed Rate'!C287</f>
        <v/>
      </c>
      <c r="C256" s="1" t="e">
        <f t="shared" si="31"/>
        <v>#VALUE!</v>
      </c>
      <c r="D256" s="5" t="e">
        <f>IF('Fixed Rate'!E287="",E256-C256,IF(ISBLANK('Fixed Rate'!E287),0,'Fixed Rate'!E287-C256))</f>
        <v>#VALUE!</v>
      </c>
      <c r="E256" s="1" t="e">
        <f t="shared" si="32"/>
        <v>#VALUE!</v>
      </c>
      <c r="F256" s="1" t="e">
        <f t="shared" si="38"/>
        <v>#VALUE!</v>
      </c>
      <c r="G256" s="1" t="e">
        <f t="shared" si="33"/>
        <v>#VALUE!</v>
      </c>
      <c r="I256" s="10" t="str">
        <f t="shared" si="34"/>
        <v/>
      </c>
      <c r="J256" s="6" t="str">
        <f>'Adjustable Rate'!C287</f>
        <v/>
      </c>
      <c r="K256" s="1" t="e">
        <f t="shared" si="35"/>
        <v>#VALUE!</v>
      </c>
      <c r="L256" s="5" t="e">
        <f>IF('Adjustable Rate'!E287="",M256-K256,IF(ISBLANK('Adjustable Rate'!E287),0,'Adjustable Rate'!E287-K256))</f>
        <v>#VALUE!</v>
      </c>
      <c r="M256" s="1" t="e">
        <f t="shared" si="36"/>
        <v>#VALUE!</v>
      </c>
      <c r="N256" s="1" t="e">
        <f t="shared" si="39"/>
        <v>#VALUE!</v>
      </c>
      <c r="O256" s="1" t="e">
        <f t="shared" si="37"/>
        <v>#VALUE!</v>
      </c>
    </row>
    <row r="257" spans="1:15">
      <c r="A257" s="10" t="str">
        <f t="shared" si="30"/>
        <v/>
      </c>
      <c r="B257" s="6" t="str">
        <f>'Fixed Rate'!C288</f>
        <v/>
      </c>
      <c r="C257" s="1" t="e">
        <f t="shared" si="31"/>
        <v>#VALUE!</v>
      </c>
      <c r="D257" s="5" t="e">
        <f>IF('Fixed Rate'!E288="",E257-C257,IF(ISBLANK('Fixed Rate'!E288),0,'Fixed Rate'!E288-C257))</f>
        <v>#VALUE!</v>
      </c>
      <c r="E257" s="1" t="e">
        <f t="shared" si="32"/>
        <v>#VALUE!</v>
      </c>
      <c r="F257" s="1" t="e">
        <f t="shared" si="38"/>
        <v>#VALUE!</v>
      </c>
      <c r="G257" s="1" t="e">
        <f t="shared" si="33"/>
        <v>#VALUE!</v>
      </c>
      <c r="I257" s="10" t="str">
        <f t="shared" si="34"/>
        <v/>
      </c>
      <c r="J257" s="6" t="str">
        <f>'Adjustable Rate'!C288</f>
        <v/>
      </c>
      <c r="K257" s="1" t="e">
        <f t="shared" si="35"/>
        <v>#VALUE!</v>
      </c>
      <c r="L257" s="5" t="e">
        <f>IF('Adjustable Rate'!E288="",M257-K257,IF(ISBLANK('Adjustable Rate'!E288),0,'Adjustable Rate'!E288-K257))</f>
        <v>#VALUE!</v>
      </c>
      <c r="M257" s="1" t="e">
        <f t="shared" si="36"/>
        <v>#VALUE!</v>
      </c>
      <c r="N257" s="1" t="e">
        <f t="shared" si="39"/>
        <v>#VALUE!</v>
      </c>
      <c r="O257" s="1" t="e">
        <f t="shared" si="37"/>
        <v>#VALUE!</v>
      </c>
    </row>
    <row r="258" spans="1:15">
      <c r="A258" s="10" t="str">
        <f t="shared" si="30"/>
        <v/>
      </c>
      <c r="B258" s="6" t="str">
        <f>'Fixed Rate'!C289</f>
        <v/>
      </c>
      <c r="C258" s="1" t="e">
        <f t="shared" si="31"/>
        <v>#VALUE!</v>
      </c>
      <c r="D258" s="5" t="e">
        <f>IF('Fixed Rate'!E289="",E258-C258,IF(ISBLANK('Fixed Rate'!E289),0,'Fixed Rate'!E289-C258))</f>
        <v>#VALUE!</v>
      </c>
      <c r="E258" s="1" t="e">
        <f t="shared" si="32"/>
        <v>#VALUE!</v>
      </c>
      <c r="F258" s="1" t="e">
        <f t="shared" si="38"/>
        <v>#VALUE!</v>
      </c>
      <c r="G258" s="1" t="e">
        <f t="shared" si="33"/>
        <v>#VALUE!</v>
      </c>
      <c r="I258" s="10" t="str">
        <f t="shared" si="34"/>
        <v/>
      </c>
      <c r="J258" s="6" t="str">
        <f>'Adjustable Rate'!C289</f>
        <v/>
      </c>
      <c r="K258" s="1" t="e">
        <f t="shared" si="35"/>
        <v>#VALUE!</v>
      </c>
      <c r="L258" s="5" t="e">
        <f>IF('Adjustable Rate'!E289="",M258-K258,IF(ISBLANK('Adjustable Rate'!E289),0,'Adjustable Rate'!E289-K258))</f>
        <v>#VALUE!</v>
      </c>
      <c r="M258" s="1" t="e">
        <f t="shared" si="36"/>
        <v>#VALUE!</v>
      </c>
      <c r="N258" s="1" t="e">
        <f t="shared" si="39"/>
        <v>#VALUE!</v>
      </c>
      <c r="O258" s="1" t="e">
        <f t="shared" si="37"/>
        <v>#VALUE!</v>
      </c>
    </row>
    <row r="259" spans="1:15">
      <c r="A259" s="10" t="str">
        <f t="shared" si="30"/>
        <v/>
      </c>
      <c r="B259" s="6" t="str">
        <f>'Fixed Rate'!C290</f>
        <v/>
      </c>
      <c r="C259" s="1" t="e">
        <f t="shared" si="31"/>
        <v>#VALUE!</v>
      </c>
      <c r="D259" s="5" t="e">
        <f>IF('Fixed Rate'!E290="",E259-C259,IF(ISBLANK('Fixed Rate'!E290),0,'Fixed Rate'!E290-C259))</f>
        <v>#VALUE!</v>
      </c>
      <c r="E259" s="1" t="e">
        <f t="shared" si="32"/>
        <v>#VALUE!</v>
      </c>
      <c r="F259" s="1" t="e">
        <f t="shared" si="38"/>
        <v>#VALUE!</v>
      </c>
      <c r="G259" s="1" t="e">
        <f t="shared" si="33"/>
        <v>#VALUE!</v>
      </c>
      <c r="I259" s="10" t="str">
        <f t="shared" si="34"/>
        <v/>
      </c>
      <c r="J259" s="6" t="str">
        <f>'Adjustable Rate'!C290</f>
        <v/>
      </c>
      <c r="K259" s="1" t="e">
        <f t="shared" si="35"/>
        <v>#VALUE!</v>
      </c>
      <c r="L259" s="5" t="e">
        <f>IF('Adjustable Rate'!E290="",M259-K259,IF(ISBLANK('Adjustable Rate'!E290),0,'Adjustable Rate'!E290-K259))</f>
        <v>#VALUE!</v>
      </c>
      <c r="M259" s="1" t="e">
        <f t="shared" si="36"/>
        <v>#VALUE!</v>
      </c>
      <c r="N259" s="1" t="e">
        <f t="shared" si="39"/>
        <v>#VALUE!</v>
      </c>
      <c r="O259" s="1" t="e">
        <f t="shared" si="37"/>
        <v>#VALUE!</v>
      </c>
    </row>
    <row r="260" spans="1:15">
      <c r="A260" s="10" t="str">
        <f t="shared" ref="A260:A323" si="40">IF(A259&gt;=nper,"",A259+1)</f>
        <v/>
      </c>
      <c r="B260" s="6" t="str">
        <f>'Fixed Rate'!C291</f>
        <v/>
      </c>
      <c r="C260" s="1" t="e">
        <f t="shared" ref="C260:C323" si="41">ROUND(B260/1200*G259,2)</f>
        <v>#VALUE!</v>
      </c>
      <c r="D260" s="5" t="e">
        <f>IF('Fixed Rate'!E291="",E260-C260,IF(ISBLANK('Fixed Rate'!E291),0,'Fixed Rate'!E291-C260))</f>
        <v>#VALUE!</v>
      </c>
      <c r="E260" s="1" t="e">
        <f t="shared" ref="E260:E323" si="42">MIN(ROUND(IF(B260=$C$2,$C$1,IF(B260=B259,E259,-PMT(B260/1200,nper-A260+1,G259))),2),G259+ROUND(B260/1200*G259,2))</f>
        <v>#VALUE!</v>
      </c>
      <c r="F260" s="1" t="e">
        <f t="shared" si="38"/>
        <v>#VALUE!</v>
      </c>
      <c r="G260" s="1" t="e">
        <f t="shared" ref="G260:G323" si="43">IF(ROUND(G259-D260,2)&lt;0,0,ROUND(G259-D260,2))</f>
        <v>#VALUE!</v>
      </c>
      <c r="I260" s="10" t="str">
        <f t="shared" ref="I260:I323" si="44">IF(I259&gt;=nper2,"",I259+1)</f>
        <v/>
      </c>
      <c r="J260" s="6" t="str">
        <f>'Adjustable Rate'!C291</f>
        <v/>
      </c>
      <c r="K260" s="1" t="e">
        <f t="shared" ref="K260:K323" si="45">ROUND(J260/1200*O259,2)</f>
        <v>#VALUE!</v>
      </c>
      <c r="L260" s="5" t="e">
        <f>IF('Adjustable Rate'!E291="",M260-K260,IF(ISBLANK('Adjustable Rate'!E291),0,'Adjustable Rate'!E291-K260))</f>
        <v>#VALUE!</v>
      </c>
      <c r="M260" s="1" t="e">
        <f t="shared" ref="M260:M323" si="46">MIN(ROUND(IF(J260=$K$2,$K$1,IF(J260=J259,M259,-PMT(J260/1200,nper2-I260+1,O259))),2),O259+ROUND(J260/1200*O259,2))</f>
        <v>#VALUE!</v>
      </c>
      <c r="N260" s="1" t="e">
        <f t="shared" si="39"/>
        <v>#VALUE!</v>
      </c>
      <c r="O260" s="1" t="e">
        <f t="shared" ref="O260:O323" si="47">IF(ROUND(O259-L260,2)&lt;0,0,ROUND(O259-L260,2))</f>
        <v>#VALUE!</v>
      </c>
    </row>
    <row r="261" spans="1:15">
      <c r="A261" s="10" t="str">
        <f t="shared" si="40"/>
        <v/>
      </c>
      <c r="B261" s="6" t="str">
        <f>'Fixed Rate'!C292</f>
        <v/>
      </c>
      <c r="C261" s="1" t="e">
        <f t="shared" si="41"/>
        <v>#VALUE!</v>
      </c>
      <c r="D261" s="5" t="e">
        <f>IF('Fixed Rate'!E292="",E261-C261,IF(ISBLANK('Fixed Rate'!E292),0,'Fixed Rate'!E292-C261))</f>
        <v>#VALUE!</v>
      </c>
      <c r="E261" s="1" t="e">
        <f t="shared" si="42"/>
        <v>#VALUE!</v>
      </c>
      <c r="F261" s="1" t="e">
        <f t="shared" ref="F261:F324" si="48">IF(G261&lt;=0,G260+C261,C261+D261)</f>
        <v>#VALUE!</v>
      </c>
      <c r="G261" s="1" t="e">
        <f t="shared" si="43"/>
        <v>#VALUE!</v>
      </c>
      <c r="I261" s="10" t="str">
        <f t="shared" si="44"/>
        <v/>
      </c>
      <c r="J261" s="6" t="str">
        <f>'Adjustable Rate'!C292</f>
        <v/>
      </c>
      <c r="K261" s="1" t="e">
        <f t="shared" si="45"/>
        <v>#VALUE!</v>
      </c>
      <c r="L261" s="5" t="e">
        <f>IF('Adjustable Rate'!E292="",M261-K261,IF(ISBLANK('Adjustable Rate'!E292),0,'Adjustable Rate'!E292-K261))</f>
        <v>#VALUE!</v>
      </c>
      <c r="M261" s="1" t="e">
        <f t="shared" si="46"/>
        <v>#VALUE!</v>
      </c>
      <c r="N261" s="1" t="e">
        <f t="shared" ref="N261:N324" si="49">IF(O261&lt;=0,O260+K261,K261+L261)</f>
        <v>#VALUE!</v>
      </c>
      <c r="O261" s="1" t="e">
        <f t="shared" si="47"/>
        <v>#VALUE!</v>
      </c>
    </row>
    <row r="262" spans="1:15">
      <c r="A262" s="10" t="str">
        <f t="shared" si="40"/>
        <v/>
      </c>
      <c r="B262" s="6" t="str">
        <f>'Fixed Rate'!C293</f>
        <v/>
      </c>
      <c r="C262" s="1" t="e">
        <f t="shared" si="41"/>
        <v>#VALUE!</v>
      </c>
      <c r="D262" s="5" t="e">
        <f>IF('Fixed Rate'!E293="",E262-C262,IF(ISBLANK('Fixed Rate'!E293),0,'Fixed Rate'!E293-C262))</f>
        <v>#VALUE!</v>
      </c>
      <c r="E262" s="1" t="e">
        <f t="shared" si="42"/>
        <v>#VALUE!</v>
      </c>
      <c r="F262" s="1" t="e">
        <f t="shared" si="48"/>
        <v>#VALUE!</v>
      </c>
      <c r="G262" s="1" t="e">
        <f t="shared" si="43"/>
        <v>#VALUE!</v>
      </c>
      <c r="I262" s="10" t="str">
        <f t="shared" si="44"/>
        <v/>
      </c>
      <c r="J262" s="6" t="str">
        <f>'Adjustable Rate'!C293</f>
        <v/>
      </c>
      <c r="K262" s="1" t="e">
        <f t="shared" si="45"/>
        <v>#VALUE!</v>
      </c>
      <c r="L262" s="5" t="e">
        <f>IF('Adjustable Rate'!E293="",M262-K262,IF(ISBLANK('Adjustable Rate'!E293),0,'Adjustable Rate'!E293-K262))</f>
        <v>#VALUE!</v>
      </c>
      <c r="M262" s="1" t="e">
        <f t="shared" si="46"/>
        <v>#VALUE!</v>
      </c>
      <c r="N262" s="1" t="e">
        <f t="shared" si="49"/>
        <v>#VALUE!</v>
      </c>
      <c r="O262" s="1" t="e">
        <f t="shared" si="47"/>
        <v>#VALUE!</v>
      </c>
    </row>
    <row r="263" spans="1:15">
      <c r="A263" s="10" t="str">
        <f t="shared" si="40"/>
        <v/>
      </c>
      <c r="B263" s="6" t="str">
        <f>'Fixed Rate'!C294</f>
        <v/>
      </c>
      <c r="C263" s="1" t="e">
        <f t="shared" si="41"/>
        <v>#VALUE!</v>
      </c>
      <c r="D263" s="5" t="e">
        <f>IF('Fixed Rate'!E294="",E263-C263,IF(ISBLANK('Fixed Rate'!E294),0,'Fixed Rate'!E294-C263))</f>
        <v>#VALUE!</v>
      </c>
      <c r="E263" s="1" t="e">
        <f t="shared" si="42"/>
        <v>#VALUE!</v>
      </c>
      <c r="F263" s="1" t="e">
        <f t="shared" si="48"/>
        <v>#VALUE!</v>
      </c>
      <c r="G263" s="1" t="e">
        <f t="shared" si="43"/>
        <v>#VALUE!</v>
      </c>
      <c r="I263" s="10" t="str">
        <f t="shared" si="44"/>
        <v/>
      </c>
      <c r="J263" s="6" t="str">
        <f>'Adjustable Rate'!C294</f>
        <v/>
      </c>
      <c r="K263" s="1" t="e">
        <f t="shared" si="45"/>
        <v>#VALUE!</v>
      </c>
      <c r="L263" s="5" t="e">
        <f>IF('Adjustable Rate'!E294="",M263-K263,IF(ISBLANK('Adjustable Rate'!E294),0,'Adjustable Rate'!E294-K263))</f>
        <v>#VALUE!</v>
      </c>
      <c r="M263" s="1" t="e">
        <f t="shared" si="46"/>
        <v>#VALUE!</v>
      </c>
      <c r="N263" s="1" t="e">
        <f t="shared" si="49"/>
        <v>#VALUE!</v>
      </c>
      <c r="O263" s="1" t="e">
        <f t="shared" si="47"/>
        <v>#VALUE!</v>
      </c>
    </row>
    <row r="264" spans="1:15">
      <c r="A264" s="10" t="str">
        <f t="shared" si="40"/>
        <v/>
      </c>
      <c r="B264" s="6" t="str">
        <f>'Fixed Rate'!C295</f>
        <v/>
      </c>
      <c r="C264" s="1" t="e">
        <f t="shared" si="41"/>
        <v>#VALUE!</v>
      </c>
      <c r="D264" s="5" t="e">
        <f>IF('Fixed Rate'!E295="",E264-C264,IF(ISBLANK('Fixed Rate'!E295),0,'Fixed Rate'!E295-C264))</f>
        <v>#VALUE!</v>
      </c>
      <c r="E264" s="1" t="e">
        <f t="shared" si="42"/>
        <v>#VALUE!</v>
      </c>
      <c r="F264" s="1" t="e">
        <f t="shared" si="48"/>
        <v>#VALUE!</v>
      </c>
      <c r="G264" s="1" t="e">
        <f t="shared" si="43"/>
        <v>#VALUE!</v>
      </c>
      <c r="I264" s="10" t="str">
        <f t="shared" si="44"/>
        <v/>
      </c>
      <c r="J264" s="6" t="str">
        <f>'Adjustable Rate'!C295</f>
        <v/>
      </c>
      <c r="K264" s="1" t="e">
        <f t="shared" si="45"/>
        <v>#VALUE!</v>
      </c>
      <c r="L264" s="5" t="e">
        <f>IF('Adjustable Rate'!E295="",M264-K264,IF(ISBLANK('Adjustable Rate'!E295),0,'Adjustable Rate'!E295-K264))</f>
        <v>#VALUE!</v>
      </c>
      <c r="M264" s="1" t="e">
        <f t="shared" si="46"/>
        <v>#VALUE!</v>
      </c>
      <c r="N264" s="1" t="e">
        <f t="shared" si="49"/>
        <v>#VALUE!</v>
      </c>
      <c r="O264" s="1" t="e">
        <f t="shared" si="47"/>
        <v>#VALUE!</v>
      </c>
    </row>
    <row r="265" spans="1:15">
      <c r="A265" s="10" t="str">
        <f t="shared" si="40"/>
        <v/>
      </c>
      <c r="B265" s="6" t="str">
        <f>'Fixed Rate'!C296</f>
        <v/>
      </c>
      <c r="C265" s="1" t="e">
        <f t="shared" si="41"/>
        <v>#VALUE!</v>
      </c>
      <c r="D265" s="5" t="e">
        <f>IF('Fixed Rate'!E296="",E265-C265,IF(ISBLANK('Fixed Rate'!E296),0,'Fixed Rate'!E296-C265))</f>
        <v>#VALUE!</v>
      </c>
      <c r="E265" s="1" t="e">
        <f t="shared" si="42"/>
        <v>#VALUE!</v>
      </c>
      <c r="F265" s="1" t="e">
        <f t="shared" si="48"/>
        <v>#VALUE!</v>
      </c>
      <c r="G265" s="1" t="e">
        <f t="shared" si="43"/>
        <v>#VALUE!</v>
      </c>
      <c r="I265" s="10" t="str">
        <f t="shared" si="44"/>
        <v/>
      </c>
      <c r="J265" s="6" t="str">
        <f>'Adjustable Rate'!C296</f>
        <v/>
      </c>
      <c r="K265" s="1" t="e">
        <f t="shared" si="45"/>
        <v>#VALUE!</v>
      </c>
      <c r="L265" s="5" t="e">
        <f>IF('Adjustable Rate'!E296="",M265-K265,IF(ISBLANK('Adjustable Rate'!E296),0,'Adjustable Rate'!E296-K265))</f>
        <v>#VALUE!</v>
      </c>
      <c r="M265" s="1" t="e">
        <f t="shared" si="46"/>
        <v>#VALUE!</v>
      </c>
      <c r="N265" s="1" t="e">
        <f t="shared" si="49"/>
        <v>#VALUE!</v>
      </c>
      <c r="O265" s="1" t="e">
        <f t="shared" si="47"/>
        <v>#VALUE!</v>
      </c>
    </row>
    <row r="266" spans="1:15">
      <c r="A266" s="10" t="str">
        <f t="shared" si="40"/>
        <v/>
      </c>
      <c r="B266" s="6" t="str">
        <f>'Fixed Rate'!C297</f>
        <v/>
      </c>
      <c r="C266" s="1" t="e">
        <f t="shared" si="41"/>
        <v>#VALUE!</v>
      </c>
      <c r="D266" s="5" t="e">
        <f>IF('Fixed Rate'!E297="",E266-C266,IF(ISBLANK('Fixed Rate'!E297),0,'Fixed Rate'!E297-C266))</f>
        <v>#VALUE!</v>
      </c>
      <c r="E266" s="1" t="e">
        <f t="shared" si="42"/>
        <v>#VALUE!</v>
      </c>
      <c r="F266" s="1" t="e">
        <f t="shared" si="48"/>
        <v>#VALUE!</v>
      </c>
      <c r="G266" s="1" t="e">
        <f t="shared" si="43"/>
        <v>#VALUE!</v>
      </c>
      <c r="I266" s="10" t="str">
        <f t="shared" si="44"/>
        <v/>
      </c>
      <c r="J266" s="6" t="str">
        <f>'Adjustable Rate'!C297</f>
        <v/>
      </c>
      <c r="K266" s="1" t="e">
        <f t="shared" si="45"/>
        <v>#VALUE!</v>
      </c>
      <c r="L266" s="5" t="e">
        <f>IF('Adjustable Rate'!E297="",M266-K266,IF(ISBLANK('Adjustable Rate'!E297),0,'Adjustable Rate'!E297-K266))</f>
        <v>#VALUE!</v>
      </c>
      <c r="M266" s="1" t="e">
        <f t="shared" si="46"/>
        <v>#VALUE!</v>
      </c>
      <c r="N266" s="1" t="e">
        <f t="shared" si="49"/>
        <v>#VALUE!</v>
      </c>
      <c r="O266" s="1" t="e">
        <f t="shared" si="47"/>
        <v>#VALUE!</v>
      </c>
    </row>
    <row r="267" spans="1:15">
      <c r="A267" s="10" t="str">
        <f t="shared" si="40"/>
        <v/>
      </c>
      <c r="B267" s="6" t="str">
        <f>'Fixed Rate'!C298</f>
        <v/>
      </c>
      <c r="C267" s="1" t="e">
        <f t="shared" si="41"/>
        <v>#VALUE!</v>
      </c>
      <c r="D267" s="5" t="e">
        <f>IF('Fixed Rate'!E298="",E267-C267,IF(ISBLANK('Fixed Rate'!E298),0,'Fixed Rate'!E298-C267))</f>
        <v>#VALUE!</v>
      </c>
      <c r="E267" s="1" t="e">
        <f t="shared" si="42"/>
        <v>#VALUE!</v>
      </c>
      <c r="F267" s="1" t="e">
        <f t="shared" si="48"/>
        <v>#VALUE!</v>
      </c>
      <c r="G267" s="1" t="e">
        <f t="shared" si="43"/>
        <v>#VALUE!</v>
      </c>
      <c r="I267" s="10" t="str">
        <f t="shared" si="44"/>
        <v/>
      </c>
      <c r="J267" s="6" t="str">
        <f>'Adjustable Rate'!C298</f>
        <v/>
      </c>
      <c r="K267" s="1" t="e">
        <f t="shared" si="45"/>
        <v>#VALUE!</v>
      </c>
      <c r="L267" s="5" t="e">
        <f>IF('Adjustable Rate'!E298="",M267-K267,IF(ISBLANK('Adjustable Rate'!E298),0,'Adjustable Rate'!E298-K267))</f>
        <v>#VALUE!</v>
      </c>
      <c r="M267" s="1" t="e">
        <f t="shared" si="46"/>
        <v>#VALUE!</v>
      </c>
      <c r="N267" s="1" t="e">
        <f t="shared" si="49"/>
        <v>#VALUE!</v>
      </c>
      <c r="O267" s="1" t="e">
        <f t="shared" si="47"/>
        <v>#VALUE!</v>
      </c>
    </row>
    <row r="268" spans="1:15">
      <c r="A268" s="10" t="str">
        <f t="shared" si="40"/>
        <v/>
      </c>
      <c r="B268" s="6" t="str">
        <f>'Fixed Rate'!C299</f>
        <v/>
      </c>
      <c r="C268" s="1" t="e">
        <f t="shared" si="41"/>
        <v>#VALUE!</v>
      </c>
      <c r="D268" s="5" t="e">
        <f>IF('Fixed Rate'!E299="",E268-C268,IF(ISBLANK('Fixed Rate'!E299),0,'Fixed Rate'!E299-C268))</f>
        <v>#VALUE!</v>
      </c>
      <c r="E268" s="1" t="e">
        <f t="shared" si="42"/>
        <v>#VALUE!</v>
      </c>
      <c r="F268" s="1" t="e">
        <f t="shared" si="48"/>
        <v>#VALUE!</v>
      </c>
      <c r="G268" s="1" t="e">
        <f t="shared" si="43"/>
        <v>#VALUE!</v>
      </c>
      <c r="I268" s="10" t="str">
        <f t="shared" si="44"/>
        <v/>
      </c>
      <c r="J268" s="6" t="str">
        <f>'Adjustable Rate'!C299</f>
        <v/>
      </c>
      <c r="K268" s="1" t="e">
        <f t="shared" si="45"/>
        <v>#VALUE!</v>
      </c>
      <c r="L268" s="5" t="e">
        <f>IF('Adjustable Rate'!E299="",M268-K268,IF(ISBLANK('Adjustable Rate'!E299),0,'Adjustable Rate'!E299-K268))</f>
        <v>#VALUE!</v>
      </c>
      <c r="M268" s="1" t="e">
        <f t="shared" si="46"/>
        <v>#VALUE!</v>
      </c>
      <c r="N268" s="1" t="e">
        <f t="shared" si="49"/>
        <v>#VALUE!</v>
      </c>
      <c r="O268" s="1" t="e">
        <f t="shared" si="47"/>
        <v>#VALUE!</v>
      </c>
    </row>
    <row r="269" spans="1:15">
      <c r="A269" s="10" t="str">
        <f t="shared" si="40"/>
        <v/>
      </c>
      <c r="B269" s="6" t="str">
        <f>'Fixed Rate'!C300</f>
        <v/>
      </c>
      <c r="C269" s="1" t="e">
        <f t="shared" si="41"/>
        <v>#VALUE!</v>
      </c>
      <c r="D269" s="5" t="e">
        <f>IF('Fixed Rate'!E300="",E269-C269,IF(ISBLANK('Fixed Rate'!E300),0,'Fixed Rate'!E300-C269))</f>
        <v>#VALUE!</v>
      </c>
      <c r="E269" s="1" t="e">
        <f t="shared" si="42"/>
        <v>#VALUE!</v>
      </c>
      <c r="F269" s="1" t="e">
        <f t="shared" si="48"/>
        <v>#VALUE!</v>
      </c>
      <c r="G269" s="1" t="e">
        <f t="shared" si="43"/>
        <v>#VALUE!</v>
      </c>
      <c r="I269" s="10" t="str">
        <f t="shared" si="44"/>
        <v/>
      </c>
      <c r="J269" s="6" t="str">
        <f>'Adjustable Rate'!C300</f>
        <v/>
      </c>
      <c r="K269" s="1" t="e">
        <f t="shared" si="45"/>
        <v>#VALUE!</v>
      </c>
      <c r="L269" s="5" t="e">
        <f>IF('Adjustable Rate'!E300="",M269-K269,IF(ISBLANK('Adjustable Rate'!E300),0,'Adjustable Rate'!E300-K269))</f>
        <v>#VALUE!</v>
      </c>
      <c r="M269" s="1" t="e">
        <f t="shared" si="46"/>
        <v>#VALUE!</v>
      </c>
      <c r="N269" s="1" t="e">
        <f t="shared" si="49"/>
        <v>#VALUE!</v>
      </c>
      <c r="O269" s="1" t="e">
        <f t="shared" si="47"/>
        <v>#VALUE!</v>
      </c>
    </row>
    <row r="270" spans="1:15">
      <c r="A270" s="10" t="str">
        <f t="shared" si="40"/>
        <v/>
      </c>
      <c r="B270" s="6" t="str">
        <f>'Fixed Rate'!C301</f>
        <v/>
      </c>
      <c r="C270" s="1" t="e">
        <f t="shared" si="41"/>
        <v>#VALUE!</v>
      </c>
      <c r="D270" s="5" t="e">
        <f>IF('Fixed Rate'!E301="",E270-C270,IF(ISBLANK('Fixed Rate'!E301),0,'Fixed Rate'!E301-C270))</f>
        <v>#VALUE!</v>
      </c>
      <c r="E270" s="1" t="e">
        <f t="shared" si="42"/>
        <v>#VALUE!</v>
      </c>
      <c r="F270" s="1" t="e">
        <f t="shared" si="48"/>
        <v>#VALUE!</v>
      </c>
      <c r="G270" s="1" t="e">
        <f t="shared" si="43"/>
        <v>#VALUE!</v>
      </c>
      <c r="I270" s="10" t="str">
        <f t="shared" si="44"/>
        <v/>
      </c>
      <c r="J270" s="6" t="str">
        <f>'Adjustable Rate'!C301</f>
        <v/>
      </c>
      <c r="K270" s="1" t="e">
        <f t="shared" si="45"/>
        <v>#VALUE!</v>
      </c>
      <c r="L270" s="5" t="e">
        <f>IF('Adjustable Rate'!E301="",M270-K270,IF(ISBLANK('Adjustable Rate'!E301),0,'Adjustable Rate'!E301-K270))</f>
        <v>#VALUE!</v>
      </c>
      <c r="M270" s="1" t="e">
        <f t="shared" si="46"/>
        <v>#VALUE!</v>
      </c>
      <c r="N270" s="1" t="e">
        <f t="shared" si="49"/>
        <v>#VALUE!</v>
      </c>
      <c r="O270" s="1" t="e">
        <f t="shared" si="47"/>
        <v>#VALUE!</v>
      </c>
    </row>
    <row r="271" spans="1:15">
      <c r="A271" s="10" t="str">
        <f t="shared" si="40"/>
        <v/>
      </c>
      <c r="B271" s="6" t="str">
        <f>'Fixed Rate'!C302</f>
        <v/>
      </c>
      <c r="C271" s="1" t="e">
        <f t="shared" si="41"/>
        <v>#VALUE!</v>
      </c>
      <c r="D271" s="5" t="e">
        <f>IF('Fixed Rate'!E302="",E271-C271,IF(ISBLANK('Fixed Rate'!E302),0,'Fixed Rate'!E302-C271))</f>
        <v>#VALUE!</v>
      </c>
      <c r="E271" s="1" t="e">
        <f t="shared" si="42"/>
        <v>#VALUE!</v>
      </c>
      <c r="F271" s="1" t="e">
        <f t="shared" si="48"/>
        <v>#VALUE!</v>
      </c>
      <c r="G271" s="1" t="e">
        <f t="shared" si="43"/>
        <v>#VALUE!</v>
      </c>
      <c r="I271" s="10" t="str">
        <f t="shared" si="44"/>
        <v/>
      </c>
      <c r="J271" s="6" t="str">
        <f>'Adjustable Rate'!C302</f>
        <v/>
      </c>
      <c r="K271" s="1" t="e">
        <f t="shared" si="45"/>
        <v>#VALUE!</v>
      </c>
      <c r="L271" s="5" t="e">
        <f>IF('Adjustable Rate'!E302="",M271-K271,IF(ISBLANK('Adjustable Rate'!E302),0,'Adjustable Rate'!E302-K271))</f>
        <v>#VALUE!</v>
      </c>
      <c r="M271" s="1" t="e">
        <f t="shared" si="46"/>
        <v>#VALUE!</v>
      </c>
      <c r="N271" s="1" t="e">
        <f t="shared" si="49"/>
        <v>#VALUE!</v>
      </c>
      <c r="O271" s="1" t="e">
        <f t="shared" si="47"/>
        <v>#VALUE!</v>
      </c>
    </row>
    <row r="272" spans="1:15">
      <c r="A272" s="10" t="str">
        <f t="shared" si="40"/>
        <v/>
      </c>
      <c r="B272" s="6" t="str">
        <f>'Fixed Rate'!C303</f>
        <v/>
      </c>
      <c r="C272" s="1" t="e">
        <f t="shared" si="41"/>
        <v>#VALUE!</v>
      </c>
      <c r="D272" s="5" t="e">
        <f>IF('Fixed Rate'!E303="",E272-C272,IF(ISBLANK('Fixed Rate'!E303),0,'Fixed Rate'!E303-C272))</f>
        <v>#VALUE!</v>
      </c>
      <c r="E272" s="1" t="e">
        <f t="shared" si="42"/>
        <v>#VALUE!</v>
      </c>
      <c r="F272" s="1" t="e">
        <f t="shared" si="48"/>
        <v>#VALUE!</v>
      </c>
      <c r="G272" s="1" t="e">
        <f t="shared" si="43"/>
        <v>#VALUE!</v>
      </c>
      <c r="I272" s="10" t="str">
        <f t="shared" si="44"/>
        <v/>
      </c>
      <c r="J272" s="6" t="str">
        <f>'Adjustable Rate'!C303</f>
        <v/>
      </c>
      <c r="K272" s="1" t="e">
        <f t="shared" si="45"/>
        <v>#VALUE!</v>
      </c>
      <c r="L272" s="5" t="e">
        <f>IF('Adjustable Rate'!E303="",M272-K272,IF(ISBLANK('Adjustable Rate'!E303),0,'Adjustable Rate'!E303-K272))</f>
        <v>#VALUE!</v>
      </c>
      <c r="M272" s="1" t="e">
        <f t="shared" si="46"/>
        <v>#VALUE!</v>
      </c>
      <c r="N272" s="1" t="e">
        <f t="shared" si="49"/>
        <v>#VALUE!</v>
      </c>
      <c r="O272" s="1" t="e">
        <f t="shared" si="47"/>
        <v>#VALUE!</v>
      </c>
    </row>
    <row r="273" spans="1:15">
      <c r="A273" s="10" t="str">
        <f t="shared" si="40"/>
        <v/>
      </c>
      <c r="B273" s="6" t="str">
        <f>'Fixed Rate'!C304</f>
        <v/>
      </c>
      <c r="C273" s="1" t="e">
        <f t="shared" si="41"/>
        <v>#VALUE!</v>
      </c>
      <c r="D273" s="5" t="e">
        <f>IF('Fixed Rate'!E304="",E273-C273,IF(ISBLANK('Fixed Rate'!E304),0,'Fixed Rate'!E304-C273))</f>
        <v>#VALUE!</v>
      </c>
      <c r="E273" s="1" t="e">
        <f t="shared" si="42"/>
        <v>#VALUE!</v>
      </c>
      <c r="F273" s="1" t="e">
        <f t="shared" si="48"/>
        <v>#VALUE!</v>
      </c>
      <c r="G273" s="1" t="e">
        <f t="shared" si="43"/>
        <v>#VALUE!</v>
      </c>
      <c r="I273" s="10" t="str">
        <f t="shared" si="44"/>
        <v/>
      </c>
      <c r="J273" s="6" t="str">
        <f>'Adjustable Rate'!C304</f>
        <v/>
      </c>
      <c r="K273" s="1" t="e">
        <f t="shared" si="45"/>
        <v>#VALUE!</v>
      </c>
      <c r="L273" s="5" t="e">
        <f>IF('Adjustable Rate'!E304="",M273-K273,IF(ISBLANK('Adjustable Rate'!E304),0,'Adjustable Rate'!E304-K273))</f>
        <v>#VALUE!</v>
      </c>
      <c r="M273" s="1" t="e">
        <f t="shared" si="46"/>
        <v>#VALUE!</v>
      </c>
      <c r="N273" s="1" t="e">
        <f t="shared" si="49"/>
        <v>#VALUE!</v>
      </c>
      <c r="O273" s="1" t="e">
        <f t="shared" si="47"/>
        <v>#VALUE!</v>
      </c>
    </row>
    <row r="274" spans="1:15">
      <c r="A274" s="10" t="str">
        <f t="shared" si="40"/>
        <v/>
      </c>
      <c r="B274" s="6" t="str">
        <f>'Fixed Rate'!C305</f>
        <v/>
      </c>
      <c r="C274" s="1" t="e">
        <f t="shared" si="41"/>
        <v>#VALUE!</v>
      </c>
      <c r="D274" s="5" t="e">
        <f>IF('Fixed Rate'!E305="",E274-C274,IF(ISBLANK('Fixed Rate'!E305),0,'Fixed Rate'!E305-C274))</f>
        <v>#VALUE!</v>
      </c>
      <c r="E274" s="1" t="e">
        <f t="shared" si="42"/>
        <v>#VALUE!</v>
      </c>
      <c r="F274" s="1" t="e">
        <f t="shared" si="48"/>
        <v>#VALUE!</v>
      </c>
      <c r="G274" s="1" t="e">
        <f t="shared" si="43"/>
        <v>#VALUE!</v>
      </c>
      <c r="I274" s="10" t="str">
        <f t="shared" si="44"/>
        <v/>
      </c>
      <c r="J274" s="6" t="str">
        <f>'Adjustable Rate'!C305</f>
        <v/>
      </c>
      <c r="K274" s="1" t="e">
        <f t="shared" si="45"/>
        <v>#VALUE!</v>
      </c>
      <c r="L274" s="5" t="e">
        <f>IF('Adjustable Rate'!E305="",M274-K274,IF(ISBLANK('Adjustable Rate'!E305),0,'Adjustable Rate'!E305-K274))</f>
        <v>#VALUE!</v>
      </c>
      <c r="M274" s="1" t="e">
        <f t="shared" si="46"/>
        <v>#VALUE!</v>
      </c>
      <c r="N274" s="1" t="e">
        <f t="shared" si="49"/>
        <v>#VALUE!</v>
      </c>
      <c r="O274" s="1" t="e">
        <f t="shared" si="47"/>
        <v>#VALUE!</v>
      </c>
    </row>
    <row r="275" spans="1:15">
      <c r="A275" s="10" t="str">
        <f t="shared" si="40"/>
        <v/>
      </c>
      <c r="B275" s="6" t="str">
        <f>'Fixed Rate'!C306</f>
        <v/>
      </c>
      <c r="C275" s="1" t="e">
        <f t="shared" si="41"/>
        <v>#VALUE!</v>
      </c>
      <c r="D275" s="5" t="e">
        <f>IF('Fixed Rate'!E306="",E275-C275,IF(ISBLANK('Fixed Rate'!E306),0,'Fixed Rate'!E306-C275))</f>
        <v>#VALUE!</v>
      </c>
      <c r="E275" s="1" t="e">
        <f t="shared" si="42"/>
        <v>#VALUE!</v>
      </c>
      <c r="F275" s="1" t="e">
        <f t="shared" si="48"/>
        <v>#VALUE!</v>
      </c>
      <c r="G275" s="1" t="e">
        <f t="shared" si="43"/>
        <v>#VALUE!</v>
      </c>
      <c r="I275" s="10" t="str">
        <f t="shared" si="44"/>
        <v/>
      </c>
      <c r="J275" s="6" t="str">
        <f>'Adjustable Rate'!C306</f>
        <v/>
      </c>
      <c r="K275" s="1" t="e">
        <f t="shared" si="45"/>
        <v>#VALUE!</v>
      </c>
      <c r="L275" s="5" t="e">
        <f>IF('Adjustable Rate'!E306="",M275-K275,IF(ISBLANK('Adjustable Rate'!E306),0,'Adjustable Rate'!E306-K275))</f>
        <v>#VALUE!</v>
      </c>
      <c r="M275" s="1" t="e">
        <f t="shared" si="46"/>
        <v>#VALUE!</v>
      </c>
      <c r="N275" s="1" t="e">
        <f t="shared" si="49"/>
        <v>#VALUE!</v>
      </c>
      <c r="O275" s="1" t="e">
        <f t="shared" si="47"/>
        <v>#VALUE!</v>
      </c>
    </row>
    <row r="276" spans="1:15">
      <c r="A276" s="10" t="str">
        <f t="shared" si="40"/>
        <v/>
      </c>
      <c r="B276" s="6" t="str">
        <f>'Fixed Rate'!C307</f>
        <v/>
      </c>
      <c r="C276" s="1" t="e">
        <f t="shared" si="41"/>
        <v>#VALUE!</v>
      </c>
      <c r="D276" s="5" t="e">
        <f>IF('Fixed Rate'!E307="",E276-C276,IF(ISBLANK('Fixed Rate'!E307),0,'Fixed Rate'!E307-C276))</f>
        <v>#VALUE!</v>
      </c>
      <c r="E276" s="1" t="e">
        <f t="shared" si="42"/>
        <v>#VALUE!</v>
      </c>
      <c r="F276" s="1" t="e">
        <f t="shared" si="48"/>
        <v>#VALUE!</v>
      </c>
      <c r="G276" s="1" t="e">
        <f t="shared" si="43"/>
        <v>#VALUE!</v>
      </c>
      <c r="I276" s="10" t="str">
        <f t="shared" si="44"/>
        <v/>
      </c>
      <c r="J276" s="6" t="str">
        <f>'Adjustable Rate'!C307</f>
        <v/>
      </c>
      <c r="K276" s="1" t="e">
        <f t="shared" si="45"/>
        <v>#VALUE!</v>
      </c>
      <c r="L276" s="5" t="e">
        <f>IF('Adjustable Rate'!E307="",M276-K276,IF(ISBLANK('Adjustable Rate'!E307),0,'Adjustable Rate'!E307-K276))</f>
        <v>#VALUE!</v>
      </c>
      <c r="M276" s="1" t="e">
        <f t="shared" si="46"/>
        <v>#VALUE!</v>
      </c>
      <c r="N276" s="1" t="e">
        <f t="shared" si="49"/>
        <v>#VALUE!</v>
      </c>
      <c r="O276" s="1" t="e">
        <f t="shared" si="47"/>
        <v>#VALUE!</v>
      </c>
    </row>
    <row r="277" spans="1:15">
      <c r="A277" s="10" t="str">
        <f t="shared" si="40"/>
        <v/>
      </c>
      <c r="B277" s="6" t="str">
        <f>'Fixed Rate'!C308</f>
        <v/>
      </c>
      <c r="C277" s="1" t="e">
        <f t="shared" si="41"/>
        <v>#VALUE!</v>
      </c>
      <c r="D277" s="5" t="e">
        <f>IF('Fixed Rate'!E308="",E277-C277,IF(ISBLANK('Fixed Rate'!E308),0,'Fixed Rate'!E308-C277))</f>
        <v>#VALUE!</v>
      </c>
      <c r="E277" s="1" t="e">
        <f t="shared" si="42"/>
        <v>#VALUE!</v>
      </c>
      <c r="F277" s="1" t="e">
        <f t="shared" si="48"/>
        <v>#VALUE!</v>
      </c>
      <c r="G277" s="1" t="e">
        <f t="shared" si="43"/>
        <v>#VALUE!</v>
      </c>
      <c r="I277" s="10" t="str">
        <f t="shared" si="44"/>
        <v/>
      </c>
      <c r="J277" s="6" t="str">
        <f>'Adjustable Rate'!C308</f>
        <v/>
      </c>
      <c r="K277" s="1" t="e">
        <f t="shared" si="45"/>
        <v>#VALUE!</v>
      </c>
      <c r="L277" s="5" t="e">
        <f>IF('Adjustable Rate'!E308="",M277-K277,IF(ISBLANK('Adjustable Rate'!E308),0,'Adjustable Rate'!E308-K277))</f>
        <v>#VALUE!</v>
      </c>
      <c r="M277" s="1" t="e">
        <f t="shared" si="46"/>
        <v>#VALUE!</v>
      </c>
      <c r="N277" s="1" t="e">
        <f t="shared" si="49"/>
        <v>#VALUE!</v>
      </c>
      <c r="O277" s="1" t="e">
        <f t="shared" si="47"/>
        <v>#VALUE!</v>
      </c>
    </row>
    <row r="278" spans="1:15">
      <c r="A278" s="10" t="str">
        <f t="shared" si="40"/>
        <v/>
      </c>
      <c r="B278" s="6" t="str">
        <f>'Fixed Rate'!C309</f>
        <v/>
      </c>
      <c r="C278" s="1" t="e">
        <f t="shared" si="41"/>
        <v>#VALUE!</v>
      </c>
      <c r="D278" s="5" t="e">
        <f>IF('Fixed Rate'!E309="",E278-C278,IF(ISBLANK('Fixed Rate'!E309),0,'Fixed Rate'!E309-C278))</f>
        <v>#VALUE!</v>
      </c>
      <c r="E278" s="1" t="e">
        <f t="shared" si="42"/>
        <v>#VALUE!</v>
      </c>
      <c r="F278" s="1" t="e">
        <f t="shared" si="48"/>
        <v>#VALUE!</v>
      </c>
      <c r="G278" s="1" t="e">
        <f t="shared" si="43"/>
        <v>#VALUE!</v>
      </c>
      <c r="I278" s="10" t="str">
        <f t="shared" si="44"/>
        <v/>
      </c>
      <c r="J278" s="6" t="str">
        <f>'Adjustable Rate'!C309</f>
        <v/>
      </c>
      <c r="K278" s="1" t="e">
        <f t="shared" si="45"/>
        <v>#VALUE!</v>
      </c>
      <c r="L278" s="5" t="e">
        <f>IF('Adjustable Rate'!E309="",M278-K278,IF(ISBLANK('Adjustable Rate'!E309),0,'Adjustable Rate'!E309-K278))</f>
        <v>#VALUE!</v>
      </c>
      <c r="M278" s="1" t="e">
        <f t="shared" si="46"/>
        <v>#VALUE!</v>
      </c>
      <c r="N278" s="1" t="e">
        <f t="shared" si="49"/>
        <v>#VALUE!</v>
      </c>
      <c r="O278" s="1" t="e">
        <f t="shared" si="47"/>
        <v>#VALUE!</v>
      </c>
    </row>
    <row r="279" spans="1:15">
      <c r="A279" s="10" t="str">
        <f t="shared" si="40"/>
        <v/>
      </c>
      <c r="B279" s="6" t="str">
        <f>'Fixed Rate'!C310</f>
        <v/>
      </c>
      <c r="C279" s="1" t="e">
        <f t="shared" si="41"/>
        <v>#VALUE!</v>
      </c>
      <c r="D279" s="5" t="e">
        <f>IF('Fixed Rate'!E310="",E279-C279,IF(ISBLANK('Fixed Rate'!E310),0,'Fixed Rate'!E310-C279))</f>
        <v>#VALUE!</v>
      </c>
      <c r="E279" s="1" t="e">
        <f t="shared" si="42"/>
        <v>#VALUE!</v>
      </c>
      <c r="F279" s="1" t="e">
        <f t="shared" si="48"/>
        <v>#VALUE!</v>
      </c>
      <c r="G279" s="1" t="e">
        <f t="shared" si="43"/>
        <v>#VALUE!</v>
      </c>
      <c r="I279" s="10" t="str">
        <f t="shared" si="44"/>
        <v/>
      </c>
      <c r="J279" s="6" t="str">
        <f>'Adjustable Rate'!C310</f>
        <v/>
      </c>
      <c r="K279" s="1" t="e">
        <f t="shared" si="45"/>
        <v>#VALUE!</v>
      </c>
      <c r="L279" s="5" t="e">
        <f>IF('Adjustable Rate'!E310="",M279-K279,IF(ISBLANK('Adjustable Rate'!E310),0,'Adjustable Rate'!E310-K279))</f>
        <v>#VALUE!</v>
      </c>
      <c r="M279" s="1" t="e">
        <f t="shared" si="46"/>
        <v>#VALUE!</v>
      </c>
      <c r="N279" s="1" t="e">
        <f t="shared" si="49"/>
        <v>#VALUE!</v>
      </c>
      <c r="O279" s="1" t="e">
        <f t="shared" si="47"/>
        <v>#VALUE!</v>
      </c>
    </row>
    <row r="280" spans="1:15">
      <c r="A280" s="10" t="str">
        <f t="shared" si="40"/>
        <v/>
      </c>
      <c r="B280" s="6" t="str">
        <f>'Fixed Rate'!C311</f>
        <v/>
      </c>
      <c r="C280" s="1" t="e">
        <f t="shared" si="41"/>
        <v>#VALUE!</v>
      </c>
      <c r="D280" s="5" t="e">
        <f>IF('Fixed Rate'!E311="",E280-C280,IF(ISBLANK('Fixed Rate'!E311),0,'Fixed Rate'!E311-C280))</f>
        <v>#VALUE!</v>
      </c>
      <c r="E280" s="1" t="e">
        <f t="shared" si="42"/>
        <v>#VALUE!</v>
      </c>
      <c r="F280" s="1" t="e">
        <f t="shared" si="48"/>
        <v>#VALUE!</v>
      </c>
      <c r="G280" s="1" t="e">
        <f t="shared" si="43"/>
        <v>#VALUE!</v>
      </c>
      <c r="I280" s="10" t="str">
        <f t="shared" si="44"/>
        <v/>
      </c>
      <c r="J280" s="6" t="str">
        <f>'Adjustable Rate'!C311</f>
        <v/>
      </c>
      <c r="K280" s="1" t="e">
        <f t="shared" si="45"/>
        <v>#VALUE!</v>
      </c>
      <c r="L280" s="5" t="e">
        <f>IF('Adjustable Rate'!E311="",M280-K280,IF(ISBLANK('Adjustable Rate'!E311),0,'Adjustable Rate'!E311-K280))</f>
        <v>#VALUE!</v>
      </c>
      <c r="M280" s="1" t="e">
        <f t="shared" si="46"/>
        <v>#VALUE!</v>
      </c>
      <c r="N280" s="1" t="e">
        <f t="shared" si="49"/>
        <v>#VALUE!</v>
      </c>
      <c r="O280" s="1" t="e">
        <f t="shared" si="47"/>
        <v>#VALUE!</v>
      </c>
    </row>
    <row r="281" spans="1:15">
      <c r="A281" s="10" t="str">
        <f t="shared" si="40"/>
        <v/>
      </c>
      <c r="B281" s="6" t="str">
        <f>'Fixed Rate'!C312</f>
        <v/>
      </c>
      <c r="C281" s="1" t="e">
        <f t="shared" si="41"/>
        <v>#VALUE!</v>
      </c>
      <c r="D281" s="5" t="e">
        <f>IF('Fixed Rate'!E312="",E281-C281,IF(ISBLANK('Fixed Rate'!E312),0,'Fixed Rate'!E312-C281))</f>
        <v>#VALUE!</v>
      </c>
      <c r="E281" s="1" t="e">
        <f t="shared" si="42"/>
        <v>#VALUE!</v>
      </c>
      <c r="F281" s="1" t="e">
        <f t="shared" si="48"/>
        <v>#VALUE!</v>
      </c>
      <c r="G281" s="1" t="e">
        <f t="shared" si="43"/>
        <v>#VALUE!</v>
      </c>
      <c r="I281" s="10" t="str">
        <f t="shared" si="44"/>
        <v/>
      </c>
      <c r="J281" s="6" t="str">
        <f>'Adjustable Rate'!C312</f>
        <v/>
      </c>
      <c r="K281" s="1" t="e">
        <f t="shared" si="45"/>
        <v>#VALUE!</v>
      </c>
      <c r="L281" s="5" t="e">
        <f>IF('Adjustable Rate'!E312="",M281-K281,IF(ISBLANK('Adjustable Rate'!E312),0,'Adjustable Rate'!E312-K281))</f>
        <v>#VALUE!</v>
      </c>
      <c r="M281" s="1" t="e">
        <f t="shared" si="46"/>
        <v>#VALUE!</v>
      </c>
      <c r="N281" s="1" t="e">
        <f t="shared" si="49"/>
        <v>#VALUE!</v>
      </c>
      <c r="O281" s="1" t="e">
        <f t="shared" si="47"/>
        <v>#VALUE!</v>
      </c>
    </row>
    <row r="282" spans="1:15">
      <c r="A282" s="10" t="str">
        <f t="shared" si="40"/>
        <v/>
      </c>
      <c r="B282" s="6" t="str">
        <f>'Fixed Rate'!C313</f>
        <v/>
      </c>
      <c r="C282" s="1" t="e">
        <f t="shared" si="41"/>
        <v>#VALUE!</v>
      </c>
      <c r="D282" s="5" t="e">
        <f>IF('Fixed Rate'!E313="",E282-C282,IF(ISBLANK('Fixed Rate'!E313),0,'Fixed Rate'!E313-C282))</f>
        <v>#VALUE!</v>
      </c>
      <c r="E282" s="1" t="e">
        <f t="shared" si="42"/>
        <v>#VALUE!</v>
      </c>
      <c r="F282" s="1" t="e">
        <f t="shared" si="48"/>
        <v>#VALUE!</v>
      </c>
      <c r="G282" s="1" t="e">
        <f t="shared" si="43"/>
        <v>#VALUE!</v>
      </c>
      <c r="I282" s="10" t="str">
        <f t="shared" si="44"/>
        <v/>
      </c>
      <c r="J282" s="6" t="str">
        <f>'Adjustable Rate'!C313</f>
        <v/>
      </c>
      <c r="K282" s="1" t="e">
        <f t="shared" si="45"/>
        <v>#VALUE!</v>
      </c>
      <c r="L282" s="5" t="e">
        <f>IF('Adjustable Rate'!E313="",M282-K282,IF(ISBLANK('Adjustable Rate'!E313),0,'Adjustable Rate'!E313-K282))</f>
        <v>#VALUE!</v>
      </c>
      <c r="M282" s="1" t="e">
        <f t="shared" si="46"/>
        <v>#VALUE!</v>
      </c>
      <c r="N282" s="1" t="e">
        <f t="shared" si="49"/>
        <v>#VALUE!</v>
      </c>
      <c r="O282" s="1" t="e">
        <f t="shared" si="47"/>
        <v>#VALUE!</v>
      </c>
    </row>
    <row r="283" spans="1:15">
      <c r="A283" s="10" t="str">
        <f t="shared" si="40"/>
        <v/>
      </c>
      <c r="B283" s="6" t="str">
        <f>'Fixed Rate'!C314</f>
        <v/>
      </c>
      <c r="C283" s="1" t="e">
        <f t="shared" si="41"/>
        <v>#VALUE!</v>
      </c>
      <c r="D283" s="5" t="e">
        <f>IF('Fixed Rate'!E314="",E283-C283,IF(ISBLANK('Fixed Rate'!E314),0,'Fixed Rate'!E314-C283))</f>
        <v>#VALUE!</v>
      </c>
      <c r="E283" s="1" t="e">
        <f t="shared" si="42"/>
        <v>#VALUE!</v>
      </c>
      <c r="F283" s="1" t="e">
        <f t="shared" si="48"/>
        <v>#VALUE!</v>
      </c>
      <c r="G283" s="1" t="e">
        <f t="shared" si="43"/>
        <v>#VALUE!</v>
      </c>
      <c r="I283" s="10" t="str">
        <f t="shared" si="44"/>
        <v/>
      </c>
      <c r="J283" s="6" t="str">
        <f>'Adjustable Rate'!C314</f>
        <v/>
      </c>
      <c r="K283" s="1" t="e">
        <f t="shared" si="45"/>
        <v>#VALUE!</v>
      </c>
      <c r="L283" s="5" t="e">
        <f>IF('Adjustable Rate'!E314="",M283-K283,IF(ISBLANK('Adjustable Rate'!E314),0,'Adjustable Rate'!E314-K283))</f>
        <v>#VALUE!</v>
      </c>
      <c r="M283" s="1" t="e">
        <f t="shared" si="46"/>
        <v>#VALUE!</v>
      </c>
      <c r="N283" s="1" t="e">
        <f t="shared" si="49"/>
        <v>#VALUE!</v>
      </c>
      <c r="O283" s="1" t="e">
        <f t="shared" si="47"/>
        <v>#VALUE!</v>
      </c>
    </row>
    <row r="284" spans="1:15">
      <c r="A284" s="10" t="str">
        <f t="shared" si="40"/>
        <v/>
      </c>
      <c r="B284" s="6" t="str">
        <f>'Fixed Rate'!C315</f>
        <v/>
      </c>
      <c r="C284" s="1" t="e">
        <f t="shared" si="41"/>
        <v>#VALUE!</v>
      </c>
      <c r="D284" s="5" t="e">
        <f>IF('Fixed Rate'!E315="",E284-C284,IF(ISBLANK('Fixed Rate'!E315),0,'Fixed Rate'!E315-C284))</f>
        <v>#VALUE!</v>
      </c>
      <c r="E284" s="1" t="e">
        <f t="shared" si="42"/>
        <v>#VALUE!</v>
      </c>
      <c r="F284" s="1" t="e">
        <f t="shared" si="48"/>
        <v>#VALUE!</v>
      </c>
      <c r="G284" s="1" t="e">
        <f t="shared" si="43"/>
        <v>#VALUE!</v>
      </c>
      <c r="I284" s="10" t="str">
        <f t="shared" si="44"/>
        <v/>
      </c>
      <c r="J284" s="6" t="str">
        <f>'Adjustable Rate'!C315</f>
        <v/>
      </c>
      <c r="K284" s="1" t="e">
        <f t="shared" si="45"/>
        <v>#VALUE!</v>
      </c>
      <c r="L284" s="5" t="e">
        <f>IF('Adjustable Rate'!E315="",M284-K284,IF(ISBLANK('Adjustable Rate'!E315),0,'Adjustable Rate'!E315-K284))</f>
        <v>#VALUE!</v>
      </c>
      <c r="M284" s="1" t="e">
        <f t="shared" si="46"/>
        <v>#VALUE!</v>
      </c>
      <c r="N284" s="1" t="e">
        <f t="shared" si="49"/>
        <v>#VALUE!</v>
      </c>
      <c r="O284" s="1" t="e">
        <f t="shared" si="47"/>
        <v>#VALUE!</v>
      </c>
    </row>
    <row r="285" spans="1:15">
      <c r="A285" s="10" t="str">
        <f t="shared" si="40"/>
        <v/>
      </c>
      <c r="B285" s="6" t="str">
        <f>'Fixed Rate'!C316</f>
        <v/>
      </c>
      <c r="C285" s="1" t="e">
        <f t="shared" si="41"/>
        <v>#VALUE!</v>
      </c>
      <c r="D285" s="5" t="e">
        <f>IF('Fixed Rate'!E316="",E285-C285,IF(ISBLANK('Fixed Rate'!E316),0,'Fixed Rate'!E316-C285))</f>
        <v>#VALUE!</v>
      </c>
      <c r="E285" s="1" t="e">
        <f t="shared" si="42"/>
        <v>#VALUE!</v>
      </c>
      <c r="F285" s="1" t="e">
        <f t="shared" si="48"/>
        <v>#VALUE!</v>
      </c>
      <c r="G285" s="1" t="e">
        <f t="shared" si="43"/>
        <v>#VALUE!</v>
      </c>
      <c r="I285" s="10" t="str">
        <f t="shared" si="44"/>
        <v/>
      </c>
      <c r="J285" s="6" t="str">
        <f>'Adjustable Rate'!C316</f>
        <v/>
      </c>
      <c r="K285" s="1" t="e">
        <f t="shared" si="45"/>
        <v>#VALUE!</v>
      </c>
      <c r="L285" s="5" t="e">
        <f>IF('Adjustable Rate'!E316="",M285-K285,IF(ISBLANK('Adjustable Rate'!E316),0,'Adjustable Rate'!E316-K285))</f>
        <v>#VALUE!</v>
      </c>
      <c r="M285" s="1" t="e">
        <f t="shared" si="46"/>
        <v>#VALUE!</v>
      </c>
      <c r="N285" s="1" t="e">
        <f t="shared" si="49"/>
        <v>#VALUE!</v>
      </c>
      <c r="O285" s="1" t="e">
        <f t="shared" si="47"/>
        <v>#VALUE!</v>
      </c>
    </row>
    <row r="286" spans="1:15">
      <c r="A286" s="10" t="str">
        <f t="shared" si="40"/>
        <v/>
      </c>
      <c r="B286" s="6" t="str">
        <f>'Fixed Rate'!C317</f>
        <v/>
      </c>
      <c r="C286" s="1" t="e">
        <f t="shared" si="41"/>
        <v>#VALUE!</v>
      </c>
      <c r="D286" s="5" t="e">
        <f>IF('Fixed Rate'!E317="",E286-C286,IF(ISBLANK('Fixed Rate'!E317),0,'Fixed Rate'!E317-C286))</f>
        <v>#VALUE!</v>
      </c>
      <c r="E286" s="1" t="e">
        <f t="shared" si="42"/>
        <v>#VALUE!</v>
      </c>
      <c r="F286" s="1" t="e">
        <f t="shared" si="48"/>
        <v>#VALUE!</v>
      </c>
      <c r="G286" s="1" t="e">
        <f t="shared" si="43"/>
        <v>#VALUE!</v>
      </c>
      <c r="I286" s="10" t="str">
        <f t="shared" si="44"/>
        <v/>
      </c>
      <c r="J286" s="6" t="str">
        <f>'Adjustable Rate'!C317</f>
        <v/>
      </c>
      <c r="K286" s="1" t="e">
        <f t="shared" si="45"/>
        <v>#VALUE!</v>
      </c>
      <c r="L286" s="5" t="e">
        <f>IF('Adjustable Rate'!E317="",M286-K286,IF(ISBLANK('Adjustable Rate'!E317),0,'Adjustable Rate'!E317-K286))</f>
        <v>#VALUE!</v>
      </c>
      <c r="M286" s="1" t="e">
        <f t="shared" si="46"/>
        <v>#VALUE!</v>
      </c>
      <c r="N286" s="1" t="e">
        <f t="shared" si="49"/>
        <v>#VALUE!</v>
      </c>
      <c r="O286" s="1" t="e">
        <f t="shared" si="47"/>
        <v>#VALUE!</v>
      </c>
    </row>
    <row r="287" spans="1:15">
      <c r="A287" s="10" t="str">
        <f t="shared" si="40"/>
        <v/>
      </c>
      <c r="B287" s="6" t="str">
        <f>'Fixed Rate'!C318</f>
        <v/>
      </c>
      <c r="C287" s="1" t="e">
        <f t="shared" si="41"/>
        <v>#VALUE!</v>
      </c>
      <c r="D287" s="5" t="e">
        <f>IF('Fixed Rate'!E318="",E287-C287,IF(ISBLANK('Fixed Rate'!E318),0,'Fixed Rate'!E318-C287))</f>
        <v>#VALUE!</v>
      </c>
      <c r="E287" s="1" t="e">
        <f t="shared" si="42"/>
        <v>#VALUE!</v>
      </c>
      <c r="F287" s="1" t="e">
        <f t="shared" si="48"/>
        <v>#VALUE!</v>
      </c>
      <c r="G287" s="1" t="e">
        <f t="shared" si="43"/>
        <v>#VALUE!</v>
      </c>
      <c r="I287" s="10" t="str">
        <f t="shared" si="44"/>
        <v/>
      </c>
      <c r="J287" s="6" t="str">
        <f>'Adjustable Rate'!C318</f>
        <v/>
      </c>
      <c r="K287" s="1" t="e">
        <f t="shared" si="45"/>
        <v>#VALUE!</v>
      </c>
      <c r="L287" s="5" t="e">
        <f>IF('Adjustable Rate'!E318="",M287-K287,IF(ISBLANK('Adjustable Rate'!E318),0,'Adjustable Rate'!E318-K287))</f>
        <v>#VALUE!</v>
      </c>
      <c r="M287" s="1" t="e">
        <f t="shared" si="46"/>
        <v>#VALUE!</v>
      </c>
      <c r="N287" s="1" t="e">
        <f t="shared" si="49"/>
        <v>#VALUE!</v>
      </c>
      <c r="O287" s="1" t="e">
        <f t="shared" si="47"/>
        <v>#VALUE!</v>
      </c>
    </row>
    <row r="288" spans="1:15">
      <c r="A288" s="10" t="str">
        <f t="shared" si="40"/>
        <v/>
      </c>
      <c r="B288" s="6" t="str">
        <f>'Fixed Rate'!C319</f>
        <v/>
      </c>
      <c r="C288" s="1" t="e">
        <f t="shared" si="41"/>
        <v>#VALUE!</v>
      </c>
      <c r="D288" s="5" t="e">
        <f>IF('Fixed Rate'!E319="",E288-C288,IF(ISBLANK('Fixed Rate'!E319),0,'Fixed Rate'!E319-C288))</f>
        <v>#VALUE!</v>
      </c>
      <c r="E288" s="1" t="e">
        <f t="shared" si="42"/>
        <v>#VALUE!</v>
      </c>
      <c r="F288" s="1" t="e">
        <f t="shared" si="48"/>
        <v>#VALUE!</v>
      </c>
      <c r="G288" s="1" t="e">
        <f t="shared" si="43"/>
        <v>#VALUE!</v>
      </c>
      <c r="I288" s="10" t="str">
        <f t="shared" si="44"/>
        <v/>
      </c>
      <c r="J288" s="6" t="str">
        <f>'Adjustable Rate'!C319</f>
        <v/>
      </c>
      <c r="K288" s="1" t="e">
        <f t="shared" si="45"/>
        <v>#VALUE!</v>
      </c>
      <c r="L288" s="5" t="e">
        <f>IF('Adjustable Rate'!E319="",M288-K288,IF(ISBLANK('Adjustable Rate'!E319),0,'Adjustable Rate'!E319-K288))</f>
        <v>#VALUE!</v>
      </c>
      <c r="M288" s="1" t="e">
        <f t="shared" si="46"/>
        <v>#VALUE!</v>
      </c>
      <c r="N288" s="1" t="e">
        <f t="shared" si="49"/>
        <v>#VALUE!</v>
      </c>
      <c r="O288" s="1" t="e">
        <f t="shared" si="47"/>
        <v>#VALUE!</v>
      </c>
    </row>
    <row r="289" spans="1:15">
      <c r="A289" s="10" t="str">
        <f t="shared" si="40"/>
        <v/>
      </c>
      <c r="B289" s="6" t="str">
        <f>'Fixed Rate'!C320</f>
        <v/>
      </c>
      <c r="C289" s="1" t="e">
        <f t="shared" si="41"/>
        <v>#VALUE!</v>
      </c>
      <c r="D289" s="5" t="e">
        <f>IF('Fixed Rate'!E320="",E289-C289,IF(ISBLANK('Fixed Rate'!E320),0,'Fixed Rate'!E320-C289))</f>
        <v>#VALUE!</v>
      </c>
      <c r="E289" s="1" t="e">
        <f t="shared" si="42"/>
        <v>#VALUE!</v>
      </c>
      <c r="F289" s="1" t="e">
        <f t="shared" si="48"/>
        <v>#VALUE!</v>
      </c>
      <c r="G289" s="1" t="e">
        <f t="shared" si="43"/>
        <v>#VALUE!</v>
      </c>
      <c r="I289" s="10" t="str">
        <f t="shared" si="44"/>
        <v/>
      </c>
      <c r="J289" s="6" t="str">
        <f>'Adjustable Rate'!C320</f>
        <v/>
      </c>
      <c r="K289" s="1" t="e">
        <f t="shared" si="45"/>
        <v>#VALUE!</v>
      </c>
      <c r="L289" s="5" t="e">
        <f>IF('Adjustable Rate'!E320="",M289-K289,IF(ISBLANK('Adjustable Rate'!E320),0,'Adjustable Rate'!E320-K289))</f>
        <v>#VALUE!</v>
      </c>
      <c r="M289" s="1" t="e">
        <f t="shared" si="46"/>
        <v>#VALUE!</v>
      </c>
      <c r="N289" s="1" t="e">
        <f t="shared" si="49"/>
        <v>#VALUE!</v>
      </c>
      <c r="O289" s="1" t="e">
        <f t="shared" si="47"/>
        <v>#VALUE!</v>
      </c>
    </row>
    <row r="290" spans="1:15">
      <c r="A290" s="10" t="str">
        <f t="shared" si="40"/>
        <v/>
      </c>
      <c r="B290" s="6" t="str">
        <f>'Fixed Rate'!C321</f>
        <v/>
      </c>
      <c r="C290" s="1" t="e">
        <f t="shared" si="41"/>
        <v>#VALUE!</v>
      </c>
      <c r="D290" s="5" t="e">
        <f>IF('Fixed Rate'!E321="",E290-C290,IF(ISBLANK('Fixed Rate'!E321),0,'Fixed Rate'!E321-C290))</f>
        <v>#VALUE!</v>
      </c>
      <c r="E290" s="1" t="e">
        <f t="shared" si="42"/>
        <v>#VALUE!</v>
      </c>
      <c r="F290" s="1" t="e">
        <f t="shared" si="48"/>
        <v>#VALUE!</v>
      </c>
      <c r="G290" s="1" t="e">
        <f t="shared" si="43"/>
        <v>#VALUE!</v>
      </c>
      <c r="I290" s="10" t="str">
        <f t="shared" si="44"/>
        <v/>
      </c>
      <c r="J290" s="6" t="str">
        <f>'Adjustable Rate'!C321</f>
        <v/>
      </c>
      <c r="K290" s="1" t="e">
        <f t="shared" si="45"/>
        <v>#VALUE!</v>
      </c>
      <c r="L290" s="5" t="e">
        <f>IF('Adjustable Rate'!E321="",M290-K290,IF(ISBLANK('Adjustable Rate'!E321),0,'Adjustable Rate'!E321-K290))</f>
        <v>#VALUE!</v>
      </c>
      <c r="M290" s="1" t="e">
        <f t="shared" si="46"/>
        <v>#VALUE!</v>
      </c>
      <c r="N290" s="1" t="e">
        <f t="shared" si="49"/>
        <v>#VALUE!</v>
      </c>
      <c r="O290" s="1" t="e">
        <f t="shared" si="47"/>
        <v>#VALUE!</v>
      </c>
    </row>
    <row r="291" spans="1:15">
      <c r="A291" s="10" t="str">
        <f t="shared" si="40"/>
        <v/>
      </c>
      <c r="B291" s="6" t="str">
        <f>'Fixed Rate'!C322</f>
        <v/>
      </c>
      <c r="C291" s="1" t="e">
        <f t="shared" si="41"/>
        <v>#VALUE!</v>
      </c>
      <c r="D291" s="5" t="e">
        <f>IF('Fixed Rate'!E322="",E291-C291,IF(ISBLANK('Fixed Rate'!E322),0,'Fixed Rate'!E322-C291))</f>
        <v>#VALUE!</v>
      </c>
      <c r="E291" s="1" t="e">
        <f t="shared" si="42"/>
        <v>#VALUE!</v>
      </c>
      <c r="F291" s="1" t="e">
        <f t="shared" si="48"/>
        <v>#VALUE!</v>
      </c>
      <c r="G291" s="1" t="e">
        <f t="shared" si="43"/>
        <v>#VALUE!</v>
      </c>
      <c r="I291" s="10" t="str">
        <f t="shared" si="44"/>
        <v/>
      </c>
      <c r="J291" s="6" t="str">
        <f>'Adjustable Rate'!C322</f>
        <v/>
      </c>
      <c r="K291" s="1" t="e">
        <f t="shared" si="45"/>
        <v>#VALUE!</v>
      </c>
      <c r="L291" s="5" t="e">
        <f>IF('Adjustable Rate'!E322="",M291-K291,IF(ISBLANK('Adjustable Rate'!E322),0,'Adjustable Rate'!E322-K291))</f>
        <v>#VALUE!</v>
      </c>
      <c r="M291" s="1" t="e">
        <f t="shared" si="46"/>
        <v>#VALUE!</v>
      </c>
      <c r="N291" s="1" t="e">
        <f t="shared" si="49"/>
        <v>#VALUE!</v>
      </c>
      <c r="O291" s="1" t="e">
        <f t="shared" si="47"/>
        <v>#VALUE!</v>
      </c>
    </row>
    <row r="292" spans="1:15">
      <c r="A292" s="10" t="str">
        <f t="shared" si="40"/>
        <v/>
      </c>
      <c r="B292" s="6" t="str">
        <f>'Fixed Rate'!C323</f>
        <v/>
      </c>
      <c r="C292" s="1" t="e">
        <f t="shared" si="41"/>
        <v>#VALUE!</v>
      </c>
      <c r="D292" s="5" t="e">
        <f>IF('Fixed Rate'!E323="",E292-C292,IF(ISBLANK('Fixed Rate'!E323),0,'Fixed Rate'!E323-C292))</f>
        <v>#VALUE!</v>
      </c>
      <c r="E292" s="1" t="e">
        <f t="shared" si="42"/>
        <v>#VALUE!</v>
      </c>
      <c r="F292" s="1" t="e">
        <f t="shared" si="48"/>
        <v>#VALUE!</v>
      </c>
      <c r="G292" s="1" t="e">
        <f t="shared" si="43"/>
        <v>#VALUE!</v>
      </c>
      <c r="I292" s="10" t="str">
        <f t="shared" si="44"/>
        <v/>
      </c>
      <c r="J292" s="6" t="str">
        <f>'Adjustable Rate'!C323</f>
        <v/>
      </c>
      <c r="K292" s="1" t="e">
        <f t="shared" si="45"/>
        <v>#VALUE!</v>
      </c>
      <c r="L292" s="5" t="e">
        <f>IF('Adjustable Rate'!E323="",M292-K292,IF(ISBLANK('Adjustable Rate'!E323),0,'Adjustable Rate'!E323-K292))</f>
        <v>#VALUE!</v>
      </c>
      <c r="M292" s="1" t="e">
        <f t="shared" si="46"/>
        <v>#VALUE!</v>
      </c>
      <c r="N292" s="1" t="e">
        <f t="shared" si="49"/>
        <v>#VALUE!</v>
      </c>
      <c r="O292" s="1" t="e">
        <f t="shared" si="47"/>
        <v>#VALUE!</v>
      </c>
    </row>
    <row r="293" spans="1:15">
      <c r="A293" s="10" t="str">
        <f t="shared" si="40"/>
        <v/>
      </c>
      <c r="B293" s="6" t="str">
        <f>'Fixed Rate'!C324</f>
        <v/>
      </c>
      <c r="C293" s="1" t="e">
        <f t="shared" si="41"/>
        <v>#VALUE!</v>
      </c>
      <c r="D293" s="5" t="e">
        <f>IF('Fixed Rate'!E324="",E293-C293,IF(ISBLANK('Fixed Rate'!E324),0,'Fixed Rate'!E324-C293))</f>
        <v>#VALUE!</v>
      </c>
      <c r="E293" s="1" t="e">
        <f t="shared" si="42"/>
        <v>#VALUE!</v>
      </c>
      <c r="F293" s="1" t="e">
        <f t="shared" si="48"/>
        <v>#VALUE!</v>
      </c>
      <c r="G293" s="1" t="e">
        <f t="shared" si="43"/>
        <v>#VALUE!</v>
      </c>
      <c r="I293" s="10" t="str">
        <f t="shared" si="44"/>
        <v/>
      </c>
      <c r="J293" s="6" t="str">
        <f>'Adjustable Rate'!C324</f>
        <v/>
      </c>
      <c r="K293" s="1" t="e">
        <f t="shared" si="45"/>
        <v>#VALUE!</v>
      </c>
      <c r="L293" s="5" t="e">
        <f>IF('Adjustable Rate'!E324="",M293-K293,IF(ISBLANK('Adjustable Rate'!E324),0,'Adjustable Rate'!E324-K293))</f>
        <v>#VALUE!</v>
      </c>
      <c r="M293" s="1" t="e">
        <f t="shared" si="46"/>
        <v>#VALUE!</v>
      </c>
      <c r="N293" s="1" t="e">
        <f t="shared" si="49"/>
        <v>#VALUE!</v>
      </c>
      <c r="O293" s="1" t="e">
        <f t="shared" si="47"/>
        <v>#VALUE!</v>
      </c>
    </row>
    <row r="294" spans="1:15">
      <c r="A294" s="10" t="str">
        <f t="shared" si="40"/>
        <v/>
      </c>
      <c r="B294" s="6" t="str">
        <f>'Fixed Rate'!C325</f>
        <v/>
      </c>
      <c r="C294" s="1" t="e">
        <f t="shared" si="41"/>
        <v>#VALUE!</v>
      </c>
      <c r="D294" s="5" t="e">
        <f>IF('Fixed Rate'!E325="",E294-C294,IF(ISBLANK('Fixed Rate'!E325),0,'Fixed Rate'!E325-C294))</f>
        <v>#VALUE!</v>
      </c>
      <c r="E294" s="1" t="e">
        <f t="shared" si="42"/>
        <v>#VALUE!</v>
      </c>
      <c r="F294" s="1" t="e">
        <f t="shared" si="48"/>
        <v>#VALUE!</v>
      </c>
      <c r="G294" s="1" t="e">
        <f t="shared" si="43"/>
        <v>#VALUE!</v>
      </c>
      <c r="I294" s="10" t="str">
        <f t="shared" si="44"/>
        <v/>
      </c>
      <c r="J294" s="6" t="str">
        <f>'Adjustable Rate'!C325</f>
        <v/>
      </c>
      <c r="K294" s="1" t="e">
        <f t="shared" si="45"/>
        <v>#VALUE!</v>
      </c>
      <c r="L294" s="5" t="e">
        <f>IF('Adjustable Rate'!E325="",M294-K294,IF(ISBLANK('Adjustable Rate'!E325),0,'Adjustable Rate'!E325-K294))</f>
        <v>#VALUE!</v>
      </c>
      <c r="M294" s="1" t="e">
        <f t="shared" si="46"/>
        <v>#VALUE!</v>
      </c>
      <c r="N294" s="1" t="e">
        <f t="shared" si="49"/>
        <v>#VALUE!</v>
      </c>
      <c r="O294" s="1" t="e">
        <f t="shared" si="47"/>
        <v>#VALUE!</v>
      </c>
    </row>
    <row r="295" spans="1:15">
      <c r="A295" s="10" t="str">
        <f t="shared" si="40"/>
        <v/>
      </c>
      <c r="B295" s="6" t="str">
        <f>'Fixed Rate'!C326</f>
        <v/>
      </c>
      <c r="C295" s="1" t="e">
        <f t="shared" si="41"/>
        <v>#VALUE!</v>
      </c>
      <c r="D295" s="5" t="e">
        <f>IF('Fixed Rate'!E326="",E295-C295,IF(ISBLANK('Fixed Rate'!E326),0,'Fixed Rate'!E326-C295))</f>
        <v>#VALUE!</v>
      </c>
      <c r="E295" s="1" t="e">
        <f t="shared" si="42"/>
        <v>#VALUE!</v>
      </c>
      <c r="F295" s="1" t="e">
        <f t="shared" si="48"/>
        <v>#VALUE!</v>
      </c>
      <c r="G295" s="1" t="e">
        <f t="shared" si="43"/>
        <v>#VALUE!</v>
      </c>
      <c r="I295" s="10" t="str">
        <f t="shared" si="44"/>
        <v/>
      </c>
      <c r="J295" s="6" t="str">
        <f>'Adjustable Rate'!C326</f>
        <v/>
      </c>
      <c r="K295" s="1" t="e">
        <f t="shared" si="45"/>
        <v>#VALUE!</v>
      </c>
      <c r="L295" s="5" t="e">
        <f>IF('Adjustable Rate'!E326="",M295-K295,IF(ISBLANK('Adjustable Rate'!E326),0,'Adjustable Rate'!E326-K295))</f>
        <v>#VALUE!</v>
      </c>
      <c r="M295" s="1" t="e">
        <f t="shared" si="46"/>
        <v>#VALUE!</v>
      </c>
      <c r="N295" s="1" t="e">
        <f t="shared" si="49"/>
        <v>#VALUE!</v>
      </c>
      <c r="O295" s="1" t="e">
        <f t="shared" si="47"/>
        <v>#VALUE!</v>
      </c>
    </row>
    <row r="296" spans="1:15">
      <c r="A296" s="10" t="str">
        <f t="shared" si="40"/>
        <v/>
      </c>
      <c r="B296" s="6" t="str">
        <f>'Fixed Rate'!C327</f>
        <v/>
      </c>
      <c r="C296" s="1" t="e">
        <f t="shared" si="41"/>
        <v>#VALUE!</v>
      </c>
      <c r="D296" s="5" t="e">
        <f>IF('Fixed Rate'!E327="",E296-C296,IF(ISBLANK('Fixed Rate'!E327),0,'Fixed Rate'!E327-C296))</f>
        <v>#VALUE!</v>
      </c>
      <c r="E296" s="1" t="e">
        <f t="shared" si="42"/>
        <v>#VALUE!</v>
      </c>
      <c r="F296" s="1" t="e">
        <f t="shared" si="48"/>
        <v>#VALUE!</v>
      </c>
      <c r="G296" s="1" t="e">
        <f t="shared" si="43"/>
        <v>#VALUE!</v>
      </c>
      <c r="I296" s="10" t="str">
        <f t="shared" si="44"/>
        <v/>
      </c>
      <c r="J296" s="6" t="str">
        <f>'Adjustable Rate'!C327</f>
        <v/>
      </c>
      <c r="K296" s="1" t="e">
        <f t="shared" si="45"/>
        <v>#VALUE!</v>
      </c>
      <c r="L296" s="5" t="e">
        <f>IF('Adjustable Rate'!E327="",M296-K296,IF(ISBLANK('Adjustable Rate'!E327),0,'Adjustable Rate'!E327-K296))</f>
        <v>#VALUE!</v>
      </c>
      <c r="M296" s="1" t="e">
        <f t="shared" si="46"/>
        <v>#VALUE!</v>
      </c>
      <c r="N296" s="1" t="e">
        <f t="shared" si="49"/>
        <v>#VALUE!</v>
      </c>
      <c r="O296" s="1" t="e">
        <f t="shared" si="47"/>
        <v>#VALUE!</v>
      </c>
    </row>
    <row r="297" spans="1:15">
      <c r="A297" s="10" t="str">
        <f t="shared" si="40"/>
        <v/>
      </c>
      <c r="B297" s="6" t="str">
        <f>'Fixed Rate'!C328</f>
        <v/>
      </c>
      <c r="C297" s="1" t="e">
        <f t="shared" si="41"/>
        <v>#VALUE!</v>
      </c>
      <c r="D297" s="5" t="e">
        <f>IF('Fixed Rate'!E328="",E297-C297,IF(ISBLANK('Fixed Rate'!E328),0,'Fixed Rate'!E328-C297))</f>
        <v>#VALUE!</v>
      </c>
      <c r="E297" s="1" t="e">
        <f t="shared" si="42"/>
        <v>#VALUE!</v>
      </c>
      <c r="F297" s="1" t="e">
        <f t="shared" si="48"/>
        <v>#VALUE!</v>
      </c>
      <c r="G297" s="1" t="e">
        <f t="shared" si="43"/>
        <v>#VALUE!</v>
      </c>
      <c r="I297" s="10" t="str">
        <f t="shared" si="44"/>
        <v/>
      </c>
      <c r="J297" s="6" t="str">
        <f>'Adjustable Rate'!C328</f>
        <v/>
      </c>
      <c r="K297" s="1" t="e">
        <f t="shared" si="45"/>
        <v>#VALUE!</v>
      </c>
      <c r="L297" s="5" t="e">
        <f>IF('Adjustable Rate'!E328="",M297-K297,IF(ISBLANK('Adjustable Rate'!E328),0,'Adjustable Rate'!E328-K297))</f>
        <v>#VALUE!</v>
      </c>
      <c r="M297" s="1" t="e">
        <f t="shared" si="46"/>
        <v>#VALUE!</v>
      </c>
      <c r="N297" s="1" t="e">
        <f t="shared" si="49"/>
        <v>#VALUE!</v>
      </c>
      <c r="O297" s="1" t="e">
        <f t="shared" si="47"/>
        <v>#VALUE!</v>
      </c>
    </row>
    <row r="298" spans="1:15">
      <c r="A298" s="10" t="str">
        <f t="shared" si="40"/>
        <v/>
      </c>
      <c r="B298" s="6" t="str">
        <f>'Fixed Rate'!C329</f>
        <v/>
      </c>
      <c r="C298" s="1" t="e">
        <f t="shared" si="41"/>
        <v>#VALUE!</v>
      </c>
      <c r="D298" s="5" t="e">
        <f>IF('Fixed Rate'!E329="",E298-C298,IF(ISBLANK('Fixed Rate'!E329),0,'Fixed Rate'!E329-C298))</f>
        <v>#VALUE!</v>
      </c>
      <c r="E298" s="1" t="e">
        <f t="shared" si="42"/>
        <v>#VALUE!</v>
      </c>
      <c r="F298" s="1" t="e">
        <f t="shared" si="48"/>
        <v>#VALUE!</v>
      </c>
      <c r="G298" s="1" t="e">
        <f t="shared" si="43"/>
        <v>#VALUE!</v>
      </c>
      <c r="I298" s="10" t="str">
        <f t="shared" si="44"/>
        <v/>
      </c>
      <c r="J298" s="6" t="str">
        <f>'Adjustable Rate'!C329</f>
        <v/>
      </c>
      <c r="K298" s="1" t="e">
        <f t="shared" si="45"/>
        <v>#VALUE!</v>
      </c>
      <c r="L298" s="5" t="e">
        <f>IF('Adjustable Rate'!E329="",M298-K298,IF(ISBLANK('Adjustable Rate'!E329),0,'Adjustable Rate'!E329-K298))</f>
        <v>#VALUE!</v>
      </c>
      <c r="M298" s="1" t="e">
        <f t="shared" si="46"/>
        <v>#VALUE!</v>
      </c>
      <c r="N298" s="1" t="e">
        <f t="shared" si="49"/>
        <v>#VALUE!</v>
      </c>
      <c r="O298" s="1" t="e">
        <f t="shared" si="47"/>
        <v>#VALUE!</v>
      </c>
    </row>
    <row r="299" spans="1:15">
      <c r="A299" s="10" t="str">
        <f t="shared" si="40"/>
        <v/>
      </c>
      <c r="B299" s="6" t="str">
        <f>'Fixed Rate'!C330</f>
        <v/>
      </c>
      <c r="C299" s="1" t="e">
        <f t="shared" si="41"/>
        <v>#VALUE!</v>
      </c>
      <c r="D299" s="5" t="e">
        <f>IF('Fixed Rate'!E330="",E299-C299,IF(ISBLANK('Fixed Rate'!E330),0,'Fixed Rate'!E330-C299))</f>
        <v>#VALUE!</v>
      </c>
      <c r="E299" s="1" t="e">
        <f t="shared" si="42"/>
        <v>#VALUE!</v>
      </c>
      <c r="F299" s="1" t="e">
        <f t="shared" si="48"/>
        <v>#VALUE!</v>
      </c>
      <c r="G299" s="1" t="e">
        <f t="shared" si="43"/>
        <v>#VALUE!</v>
      </c>
      <c r="I299" s="10" t="str">
        <f t="shared" si="44"/>
        <v/>
      </c>
      <c r="J299" s="6" t="str">
        <f>'Adjustable Rate'!C330</f>
        <v/>
      </c>
      <c r="K299" s="1" t="e">
        <f t="shared" si="45"/>
        <v>#VALUE!</v>
      </c>
      <c r="L299" s="5" t="e">
        <f>IF('Adjustable Rate'!E330="",M299-K299,IF(ISBLANK('Adjustable Rate'!E330),0,'Adjustable Rate'!E330-K299))</f>
        <v>#VALUE!</v>
      </c>
      <c r="M299" s="1" t="e">
        <f t="shared" si="46"/>
        <v>#VALUE!</v>
      </c>
      <c r="N299" s="1" t="e">
        <f t="shared" si="49"/>
        <v>#VALUE!</v>
      </c>
      <c r="O299" s="1" t="e">
        <f t="shared" si="47"/>
        <v>#VALUE!</v>
      </c>
    </row>
    <row r="300" spans="1:15">
      <c r="A300" s="10" t="str">
        <f t="shared" si="40"/>
        <v/>
      </c>
      <c r="B300" s="6" t="str">
        <f>'Fixed Rate'!C331</f>
        <v/>
      </c>
      <c r="C300" s="1" t="e">
        <f t="shared" si="41"/>
        <v>#VALUE!</v>
      </c>
      <c r="D300" s="5" t="e">
        <f>IF('Fixed Rate'!E331="",E300-C300,IF(ISBLANK('Fixed Rate'!E331),0,'Fixed Rate'!E331-C300))</f>
        <v>#VALUE!</v>
      </c>
      <c r="E300" s="1" t="e">
        <f t="shared" si="42"/>
        <v>#VALUE!</v>
      </c>
      <c r="F300" s="1" t="e">
        <f t="shared" si="48"/>
        <v>#VALUE!</v>
      </c>
      <c r="G300" s="1" t="e">
        <f t="shared" si="43"/>
        <v>#VALUE!</v>
      </c>
      <c r="I300" s="10" t="str">
        <f t="shared" si="44"/>
        <v/>
      </c>
      <c r="J300" s="6" t="str">
        <f>'Adjustable Rate'!C331</f>
        <v/>
      </c>
      <c r="K300" s="1" t="e">
        <f t="shared" si="45"/>
        <v>#VALUE!</v>
      </c>
      <c r="L300" s="5" t="e">
        <f>IF('Adjustable Rate'!E331="",M300-K300,IF(ISBLANK('Adjustable Rate'!E331),0,'Adjustable Rate'!E331-K300))</f>
        <v>#VALUE!</v>
      </c>
      <c r="M300" s="1" t="e">
        <f t="shared" si="46"/>
        <v>#VALUE!</v>
      </c>
      <c r="N300" s="1" t="e">
        <f t="shared" si="49"/>
        <v>#VALUE!</v>
      </c>
      <c r="O300" s="1" t="e">
        <f t="shared" si="47"/>
        <v>#VALUE!</v>
      </c>
    </row>
    <row r="301" spans="1:15">
      <c r="A301" s="10" t="str">
        <f t="shared" si="40"/>
        <v/>
      </c>
      <c r="B301" s="6" t="str">
        <f>'Fixed Rate'!C332</f>
        <v/>
      </c>
      <c r="C301" s="1" t="e">
        <f t="shared" si="41"/>
        <v>#VALUE!</v>
      </c>
      <c r="D301" s="5" t="e">
        <f>IF('Fixed Rate'!E332="",E301-C301,IF(ISBLANK('Fixed Rate'!E332),0,'Fixed Rate'!E332-C301))</f>
        <v>#VALUE!</v>
      </c>
      <c r="E301" s="1" t="e">
        <f t="shared" si="42"/>
        <v>#VALUE!</v>
      </c>
      <c r="F301" s="1" t="e">
        <f t="shared" si="48"/>
        <v>#VALUE!</v>
      </c>
      <c r="G301" s="1" t="e">
        <f t="shared" si="43"/>
        <v>#VALUE!</v>
      </c>
      <c r="I301" s="10" t="str">
        <f t="shared" si="44"/>
        <v/>
      </c>
      <c r="J301" s="6" t="str">
        <f>'Adjustable Rate'!C332</f>
        <v/>
      </c>
      <c r="K301" s="1" t="e">
        <f t="shared" si="45"/>
        <v>#VALUE!</v>
      </c>
      <c r="L301" s="5" t="e">
        <f>IF('Adjustable Rate'!E332="",M301-K301,IF(ISBLANK('Adjustable Rate'!E332),0,'Adjustable Rate'!E332-K301))</f>
        <v>#VALUE!</v>
      </c>
      <c r="M301" s="1" t="e">
        <f t="shared" si="46"/>
        <v>#VALUE!</v>
      </c>
      <c r="N301" s="1" t="e">
        <f t="shared" si="49"/>
        <v>#VALUE!</v>
      </c>
      <c r="O301" s="1" t="e">
        <f t="shared" si="47"/>
        <v>#VALUE!</v>
      </c>
    </row>
    <row r="302" spans="1:15">
      <c r="A302" s="10" t="str">
        <f t="shared" si="40"/>
        <v/>
      </c>
      <c r="B302" s="6" t="str">
        <f>'Fixed Rate'!C333</f>
        <v/>
      </c>
      <c r="C302" s="1" t="e">
        <f t="shared" si="41"/>
        <v>#VALUE!</v>
      </c>
      <c r="D302" s="5" t="e">
        <f>IF('Fixed Rate'!E333="",E302-C302,IF(ISBLANK('Fixed Rate'!E333),0,'Fixed Rate'!E333-C302))</f>
        <v>#VALUE!</v>
      </c>
      <c r="E302" s="1" t="e">
        <f t="shared" si="42"/>
        <v>#VALUE!</v>
      </c>
      <c r="F302" s="1" t="e">
        <f t="shared" si="48"/>
        <v>#VALUE!</v>
      </c>
      <c r="G302" s="1" t="e">
        <f t="shared" si="43"/>
        <v>#VALUE!</v>
      </c>
      <c r="I302" s="10" t="str">
        <f t="shared" si="44"/>
        <v/>
      </c>
      <c r="J302" s="6" t="str">
        <f>'Adjustable Rate'!C333</f>
        <v/>
      </c>
      <c r="K302" s="1" t="e">
        <f t="shared" si="45"/>
        <v>#VALUE!</v>
      </c>
      <c r="L302" s="5" t="e">
        <f>IF('Adjustable Rate'!E333="",M302-K302,IF(ISBLANK('Adjustable Rate'!E333),0,'Adjustable Rate'!E333-K302))</f>
        <v>#VALUE!</v>
      </c>
      <c r="M302" s="1" t="e">
        <f t="shared" si="46"/>
        <v>#VALUE!</v>
      </c>
      <c r="N302" s="1" t="e">
        <f t="shared" si="49"/>
        <v>#VALUE!</v>
      </c>
      <c r="O302" s="1" t="e">
        <f t="shared" si="47"/>
        <v>#VALUE!</v>
      </c>
    </row>
    <row r="303" spans="1:15">
      <c r="A303" s="10" t="str">
        <f t="shared" si="40"/>
        <v/>
      </c>
      <c r="B303" s="6" t="str">
        <f>'Fixed Rate'!C334</f>
        <v/>
      </c>
      <c r="C303" s="1" t="e">
        <f t="shared" si="41"/>
        <v>#VALUE!</v>
      </c>
      <c r="D303" s="5" t="e">
        <f>IF('Fixed Rate'!E334="",E303-C303,IF(ISBLANK('Fixed Rate'!E334),0,'Fixed Rate'!E334-C303))</f>
        <v>#VALUE!</v>
      </c>
      <c r="E303" s="1" t="e">
        <f t="shared" si="42"/>
        <v>#VALUE!</v>
      </c>
      <c r="F303" s="1" t="e">
        <f t="shared" si="48"/>
        <v>#VALUE!</v>
      </c>
      <c r="G303" s="1" t="e">
        <f t="shared" si="43"/>
        <v>#VALUE!</v>
      </c>
      <c r="I303" s="10" t="str">
        <f t="shared" si="44"/>
        <v/>
      </c>
      <c r="J303" s="6" t="str">
        <f>'Adjustable Rate'!C334</f>
        <v/>
      </c>
      <c r="K303" s="1" t="e">
        <f t="shared" si="45"/>
        <v>#VALUE!</v>
      </c>
      <c r="L303" s="5" t="e">
        <f>IF('Adjustable Rate'!E334="",M303-K303,IF(ISBLANK('Adjustable Rate'!E334),0,'Adjustable Rate'!E334-K303))</f>
        <v>#VALUE!</v>
      </c>
      <c r="M303" s="1" t="e">
        <f t="shared" si="46"/>
        <v>#VALUE!</v>
      </c>
      <c r="N303" s="1" t="e">
        <f t="shared" si="49"/>
        <v>#VALUE!</v>
      </c>
      <c r="O303" s="1" t="e">
        <f t="shared" si="47"/>
        <v>#VALUE!</v>
      </c>
    </row>
    <row r="304" spans="1:15">
      <c r="A304" s="10" t="str">
        <f t="shared" si="40"/>
        <v/>
      </c>
      <c r="B304" s="6" t="str">
        <f>'Fixed Rate'!C335</f>
        <v/>
      </c>
      <c r="C304" s="1" t="e">
        <f t="shared" si="41"/>
        <v>#VALUE!</v>
      </c>
      <c r="D304" s="5" t="e">
        <f>IF('Fixed Rate'!E335="",E304-C304,IF(ISBLANK('Fixed Rate'!E335),0,'Fixed Rate'!E335-C304))</f>
        <v>#VALUE!</v>
      </c>
      <c r="E304" s="1" t="e">
        <f t="shared" si="42"/>
        <v>#VALUE!</v>
      </c>
      <c r="F304" s="1" t="e">
        <f t="shared" si="48"/>
        <v>#VALUE!</v>
      </c>
      <c r="G304" s="1" t="e">
        <f t="shared" si="43"/>
        <v>#VALUE!</v>
      </c>
      <c r="I304" s="10" t="str">
        <f t="shared" si="44"/>
        <v/>
      </c>
      <c r="J304" s="6" t="str">
        <f>'Adjustable Rate'!C335</f>
        <v/>
      </c>
      <c r="K304" s="1" t="e">
        <f t="shared" si="45"/>
        <v>#VALUE!</v>
      </c>
      <c r="L304" s="5" t="e">
        <f>IF('Adjustable Rate'!E335="",M304-K304,IF(ISBLANK('Adjustable Rate'!E335),0,'Adjustable Rate'!E335-K304))</f>
        <v>#VALUE!</v>
      </c>
      <c r="M304" s="1" t="e">
        <f t="shared" si="46"/>
        <v>#VALUE!</v>
      </c>
      <c r="N304" s="1" t="e">
        <f t="shared" si="49"/>
        <v>#VALUE!</v>
      </c>
      <c r="O304" s="1" t="e">
        <f t="shared" si="47"/>
        <v>#VALUE!</v>
      </c>
    </row>
    <row r="305" spans="1:15">
      <c r="A305" s="10" t="str">
        <f t="shared" si="40"/>
        <v/>
      </c>
      <c r="B305" s="6" t="str">
        <f>'Fixed Rate'!C336</f>
        <v/>
      </c>
      <c r="C305" s="1" t="e">
        <f t="shared" si="41"/>
        <v>#VALUE!</v>
      </c>
      <c r="D305" s="5" t="e">
        <f>IF('Fixed Rate'!E336="",E305-C305,IF(ISBLANK('Fixed Rate'!E336),0,'Fixed Rate'!E336-C305))</f>
        <v>#VALUE!</v>
      </c>
      <c r="E305" s="1" t="e">
        <f t="shared" si="42"/>
        <v>#VALUE!</v>
      </c>
      <c r="F305" s="1" t="e">
        <f t="shared" si="48"/>
        <v>#VALUE!</v>
      </c>
      <c r="G305" s="1" t="e">
        <f t="shared" si="43"/>
        <v>#VALUE!</v>
      </c>
      <c r="I305" s="10" t="str">
        <f t="shared" si="44"/>
        <v/>
      </c>
      <c r="J305" s="6" t="str">
        <f>'Adjustable Rate'!C336</f>
        <v/>
      </c>
      <c r="K305" s="1" t="e">
        <f t="shared" si="45"/>
        <v>#VALUE!</v>
      </c>
      <c r="L305" s="5" t="e">
        <f>IF('Adjustable Rate'!E336="",M305-K305,IF(ISBLANK('Adjustable Rate'!E336),0,'Adjustable Rate'!E336-K305))</f>
        <v>#VALUE!</v>
      </c>
      <c r="M305" s="1" t="e">
        <f t="shared" si="46"/>
        <v>#VALUE!</v>
      </c>
      <c r="N305" s="1" t="e">
        <f t="shared" si="49"/>
        <v>#VALUE!</v>
      </c>
      <c r="O305" s="1" t="e">
        <f t="shared" si="47"/>
        <v>#VALUE!</v>
      </c>
    </row>
    <row r="306" spans="1:15">
      <c r="A306" s="10" t="str">
        <f t="shared" si="40"/>
        <v/>
      </c>
      <c r="B306" s="6" t="str">
        <f>'Fixed Rate'!C337</f>
        <v/>
      </c>
      <c r="C306" s="1" t="e">
        <f t="shared" si="41"/>
        <v>#VALUE!</v>
      </c>
      <c r="D306" s="5" t="e">
        <f>IF('Fixed Rate'!E337="",E306-C306,IF(ISBLANK('Fixed Rate'!E337),0,'Fixed Rate'!E337-C306))</f>
        <v>#VALUE!</v>
      </c>
      <c r="E306" s="1" t="e">
        <f t="shared" si="42"/>
        <v>#VALUE!</v>
      </c>
      <c r="F306" s="1" t="e">
        <f t="shared" si="48"/>
        <v>#VALUE!</v>
      </c>
      <c r="G306" s="1" t="e">
        <f t="shared" si="43"/>
        <v>#VALUE!</v>
      </c>
      <c r="I306" s="10" t="str">
        <f t="shared" si="44"/>
        <v/>
      </c>
      <c r="J306" s="6" t="str">
        <f>'Adjustable Rate'!C337</f>
        <v/>
      </c>
      <c r="K306" s="1" t="e">
        <f t="shared" si="45"/>
        <v>#VALUE!</v>
      </c>
      <c r="L306" s="5" t="e">
        <f>IF('Adjustable Rate'!E337="",M306-K306,IF(ISBLANK('Adjustable Rate'!E337),0,'Adjustable Rate'!E337-K306))</f>
        <v>#VALUE!</v>
      </c>
      <c r="M306" s="1" t="e">
        <f t="shared" si="46"/>
        <v>#VALUE!</v>
      </c>
      <c r="N306" s="1" t="e">
        <f t="shared" si="49"/>
        <v>#VALUE!</v>
      </c>
      <c r="O306" s="1" t="e">
        <f t="shared" si="47"/>
        <v>#VALUE!</v>
      </c>
    </row>
    <row r="307" spans="1:15">
      <c r="A307" s="10" t="str">
        <f t="shared" si="40"/>
        <v/>
      </c>
      <c r="B307" s="6" t="str">
        <f>'Fixed Rate'!C338</f>
        <v/>
      </c>
      <c r="C307" s="1" t="e">
        <f t="shared" si="41"/>
        <v>#VALUE!</v>
      </c>
      <c r="D307" s="5" t="e">
        <f>IF('Fixed Rate'!E338="",E307-C307,IF(ISBLANK('Fixed Rate'!E338),0,'Fixed Rate'!E338-C307))</f>
        <v>#VALUE!</v>
      </c>
      <c r="E307" s="1" t="e">
        <f t="shared" si="42"/>
        <v>#VALUE!</v>
      </c>
      <c r="F307" s="1" t="e">
        <f t="shared" si="48"/>
        <v>#VALUE!</v>
      </c>
      <c r="G307" s="1" t="e">
        <f t="shared" si="43"/>
        <v>#VALUE!</v>
      </c>
      <c r="I307" s="10" t="str">
        <f t="shared" si="44"/>
        <v/>
      </c>
      <c r="J307" s="6" t="str">
        <f>'Adjustable Rate'!C338</f>
        <v/>
      </c>
      <c r="K307" s="1" t="e">
        <f t="shared" si="45"/>
        <v>#VALUE!</v>
      </c>
      <c r="L307" s="5" t="e">
        <f>IF('Adjustable Rate'!E338="",M307-K307,IF(ISBLANK('Adjustable Rate'!E338),0,'Adjustable Rate'!E338-K307))</f>
        <v>#VALUE!</v>
      </c>
      <c r="M307" s="1" t="e">
        <f t="shared" si="46"/>
        <v>#VALUE!</v>
      </c>
      <c r="N307" s="1" t="e">
        <f t="shared" si="49"/>
        <v>#VALUE!</v>
      </c>
      <c r="O307" s="1" t="e">
        <f t="shared" si="47"/>
        <v>#VALUE!</v>
      </c>
    </row>
    <row r="308" spans="1:15">
      <c r="A308" s="10" t="str">
        <f t="shared" si="40"/>
        <v/>
      </c>
      <c r="B308" s="6" t="str">
        <f>'Fixed Rate'!C339</f>
        <v/>
      </c>
      <c r="C308" s="1" t="e">
        <f t="shared" si="41"/>
        <v>#VALUE!</v>
      </c>
      <c r="D308" s="5" t="e">
        <f>IF('Fixed Rate'!E339="",E308-C308,IF(ISBLANK('Fixed Rate'!E339),0,'Fixed Rate'!E339-C308))</f>
        <v>#VALUE!</v>
      </c>
      <c r="E308" s="1" t="e">
        <f t="shared" si="42"/>
        <v>#VALUE!</v>
      </c>
      <c r="F308" s="1" t="e">
        <f t="shared" si="48"/>
        <v>#VALUE!</v>
      </c>
      <c r="G308" s="1" t="e">
        <f t="shared" si="43"/>
        <v>#VALUE!</v>
      </c>
      <c r="I308" s="10" t="str">
        <f t="shared" si="44"/>
        <v/>
      </c>
      <c r="J308" s="6" t="str">
        <f>'Adjustable Rate'!C339</f>
        <v/>
      </c>
      <c r="K308" s="1" t="e">
        <f t="shared" si="45"/>
        <v>#VALUE!</v>
      </c>
      <c r="L308" s="5" t="e">
        <f>IF('Adjustable Rate'!E339="",M308-K308,IF(ISBLANK('Adjustable Rate'!E339),0,'Adjustable Rate'!E339-K308))</f>
        <v>#VALUE!</v>
      </c>
      <c r="M308" s="1" t="e">
        <f t="shared" si="46"/>
        <v>#VALUE!</v>
      </c>
      <c r="N308" s="1" t="e">
        <f t="shared" si="49"/>
        <v>#VALUE!</v>
      </c>
      <c r="O308" s="1" t="e">
        <f t="shared" si="47"/>
        <v>#VALUE!</v>
      </c>
    </row>
    <row r="309" spans="1:15">
      <c r="A309" s="10" t="str">
        <f t="shared" si="40"/>
        <v/>
      </c>
      <c r="B309" s="6" t="str">
        <f>'Fixed Rate'!C340</f>
        <v/>
      </c>
      <c r="C309" s="1" t="e">
        <f t="shared" si="41"/>
        <v>#VALUE!</v>
      </c>
      <c r="D309" s="5" t="e">
        <f>IF('Fixed Rate'!E340="",E309-C309,IF(ISBLANK('Fixed Rate'!E340),0,'Fixed Rate'!E340-C309))</f>
        <v>#VALUE!</v>
      </c>
      <c r="E309" s="1" t="e">
        <f t="shared" si="42"/>
        <v>#VALUE!</v>
      </c>
      <c r="F309" s="1" t="e">
        <f t="shared" si="48"/>
        <v>#VALUE!</v>
      </c>
      <c r="G309" s="1" t="e">
        <f t="shared" si="43"/>
        <v>#VALUE!</v>
      </c>
      <c r="I309" s="10" t="str">
        <f t="shared" si="44"/>
        <v/>
      </c>
      <c r="J309" s="6" t="str">
        <f>'Adjustable Rate'!C340</f>
        <v/>
      </c>
      <c r="K309" s="1" t="e">
        <f t="shared" si="45"/>
        <v>#VALUE!</v>
      </c>
      <c r="L309" s="5" t="e">
        <f>IF('Adjustable Rate'!E340="",M309-K309,IF(ISBLANK('Adjustable Rate'!E340),0,'Adjustable Rate'!E340-K309))</f>
        <v>#VALUE!</v>
      </c>
      <c r="M309" s="1" t="e">
        <f t="shared" si="46"/>
        <v>#VALUE!</v>
      </c>
      <c r="N309" s="1" t="e">
        <f t="shared" si="49"/>
        <v>#VALUE!</v>
      </c>
      <c r="O309" s="1" t="e">
        <f t="shared" si="47"/>
        <v>#VALUE!</v>
      </c>
    </row>
    <row r="310" spans="1:15">
      <c r="A310" s="10" t="str">
        <f t="shared" si="40"/>
        <v/>
      </c>
      <c r="B310" s="6" t="str">
        <f>'Fixed Rate'!C341</f>
        <v/>
      </c>
      <c r="C310" s="1" t="e">
        <f t="shared" si="41"/>
        <v>#VALUE!</v>
      </c>
      <c r="D310" s="5" t="e">
        <f>IF('Fixed Rate'!E341="",E310-C310,IF(ISBLANK('Fixed Rate'!E341),0,'Fixed Rate'!E341-C310))</f>
        <v>#VALUE!</v>
      </c>
      <c r="E310" s="1" t="e">
        <f t="shared" si="42"/>
        <v>#VALUE!</v>
      </c>
      <c r="F310" s="1" t="e">
        <f t="shared" si="48"/>
        <v>#VALUE!</v>
      </c>
      <c r="G310" s="1" t="e">
        <f t="shared" si="43"/>
        <v>#VALUE!</v>
      </c>
      <c r="I310" s="10" t="str">
        <f t="shared" si="44"/>
        <v/>
      </c>
      <c r="J310" s="6" t="str">
        <f>'Adjustable Rate'!C341</f>
        <v/>
      </c>
      <c r="K310" s="1" t="e">
        <f t="shared" si="45"/>
        <v>#VALUE!</v>
      </c>
      <c r="L310" s="5" t="e">
        <f>IF('Adjustable Rate'!E341="",M310-K310,IF(ISBLANK('Adjustable Rate'!E341),0,'Adjustable Rate'!E341-K310))</f>
        <v>#VALUE!</v>
      </c>
      <c r="M310" s="1" t="e">
        <f t="shared" si="46"/>
        <v>#VALUE!</v>
      </c>
      <c r="N310" s="1" t="e">
        <f t="shared" si="49"/>
        <v>#VALUE!</v>
      </c>
      <c r="O310" s="1" t="e">
        <f t="shared" si="47"/>
        <v>#VALUE!</v>
      </c>
    </row>
    <row r="311" spans="1:15">
      <c r="A311" s="10" t="str">
        <f t="shared" si="40"/>
        <v/>
      </c>
      <c r="B311" s="6" t="str">
        <f>'Fixed Rate'!C342</f>
        <v/>
      </c>
      <c r="C311" s="1" t="e">
        <f t="shared" si="41"/>
        <v>#VALUE!</v>
      </c>
      <c r="D311" s="5" t="e">
        <f>IF('Fixed Rate'!E342="",E311-C311,IF(ISBLANK('Fixed Rate'!E342),0,'Fixed Rate'!E342-C311))</f>
        <v>#VALUE!</v>
      </c>
      <c r="E311" s="1" t="e">
        <f t="shared" si="42"/>
        <v>#VALUE!</v>
      </c>
      <c r="F311" s="1" t="e">
        <f t="shared" si="48"/>
        <v>#VALUE!</v>
      </c>
      <c r="G311" s="1" t="e">
        <f t="shared" si="43"/>
        <v>#VALUE!</v>
      </c>
      <c r="I311" s="10" t="str">
        <f t="shared" si="44"/>
        <v/>
      </c>
      <c r="J311" s="6" t="str">
        <f>'Adjustable Rate'!C342</f>
        <v/>
      </c>
      <c r="K311" s="1" t="e">
        <f t="shared" si="45"/>
        <v>#VALUE!</v>
      </c>
      <c r="L311" s="5" t="e">
        <f>IF('Adjustable Rate'!E342="",M311-K311,IF(ISBLANK('Adjustable Rate'!E342),0,'Adjustable Rate'!E342-K311))</f>
        <v>#VALUE!</v>
      </c>
      <c r="M311" s="1" t="e">
        <f t="shared" si="46"/>
        <v>#VALUE!</v>
      </c>
      <c r="N311" s="1" t="e">
        <f t="shared" si="49"/>
        <v>#VALUE!</v>
      </c>
      <c r="O311" s="1" t="e">
        <f t="shared" si="47"/>
        <v>#VALUE!</v>
      </c>
    </row>
    <row r="312" spans="1:15">
      <c r="A312" s="10" t="str">
        <f t="shared" si="40"/>
        <v/>
      </c>
      <c r="B312" s="6" t="str">
        <f>'Fixed Rate'!C343</f>
        <v/>
      </c>
      <c r="C312" s="1" t="e">
        <f t="shared" si="41"/>
        <v>#VALUE!</v>
      </c>
      <c r="D312" s="5" t="e">
        <f>IF('Fixed Rate'!E343="",E312-C312,IF(ISBLANK('Fixed Rate'!E343),0,'Fixed Rate'!E343-C312))</f>
        <v>#VALUE!</v>
      </c>
      <c r="E312" s="1" t="e">
        <f t="shared" si="42"/>
        <v>#VALUE!</v>
      </c>
      <c r="F312" s="1" t="e">
        <f t="shared" si="48"/>
        <v>#VALUE!</v>
      </c>
      <c r="G312" s="1" t="e">
        <f t="shared" si="43"/>
        <v>#VALUE!</v>
      </c>
      <c r="I312" s="10" t="str">
        <f t="shared" si="44"/>
        <v/>
      </c>
      <c r="J312" s="6" t="str">
        <f>'Adjustable Rate'!C343</f>
        <v/>
      </c>
      <c r="K312" s="1" t="e">
        <f t="shared" si="45"/>
        <v>#VALUE!</v>
      </c>
      <c r="L312" s="5" t="e">
        <f>IF('Adjustable Rate'!E343="",M312-K312,IF(ISBLANK('Adjustable Rate'!E343),0,'Adjustable Rate'!E343-K312))</f>
        <v>#VALUE!</v>
      </c>
      <c r="M312" s="1" t="e">
        <f t="shared" si="46"/>
        <v>#VALUE!</v>
      </c>
      <c r="N312" s="1" t="e">
        <f t="shared" si="49"/>
        <v>#VALUE!</v>
      </c>
      <c r="O312" s="1" t="e">
        <f t="shared" si="47"/>
        <v>#VALUE!</v>
      </c>
    </row>
    <row r="313" spans="1:15">
      <c r="A313" s="10" t="str">
        <f t="shared" si="40"/>
        <v/>
      </c>
      <c r="B313" s="6" t="str">
        <f>'Fixed Rate'!C344</f>
        <v/>
      </c>
      <c r="C313" s="1" t="e">
        <f t="shared" si="41"/>
        <v>#VALUE!</v>
      </c>
      <c r="D313" s="5" t="e">
        <f>IF('Fixed Rate'!E344="",E313-C313,IF(ISBLANK('Fixed Rate'!E344),0,'Fixed Rate'!E344-C313))</f>
        <v>#VALUE!</v>
      </c>
      <c r="E313" s="1" t="e">
        <f t="shared" si="42"/>
        <v>#VALUE!</v>
      </c>
      <c r="F313" s="1" t="e">
        <f t="shared" si="48"/>
        <v>#VALUE!</v>
      </c>
      <c r="G313" s="1" t="e">
        <f t="shared" si="43"/>
        <v>#VALUE!</v>
      </c>
      <c r="I313" s="10" t="str">
        <f t="shared" si="44"/>
        <v/>
      </c>
      <c r="J313" s="6" t="str">
        <f>'Adjustable Rate'!C344</f>
        <v/>
      </c>
      <c r="K313" s="1" t="e">
        <f t="shared" si="45"/>
        <v>#VALUE!</v>
      </c>
      <c r="L313" s="5" t="e">
        <f>IF('Adjustable Rate'!E344="",M313-K313,IF(ISBLANK('Adjustable Rate'!E344),0,'Adjustable Rate'!E344-K313))</f>
        <v>#VALUE!</v>
      </c>
      <c r="M313" s="1" t="e">
        <f t="shared" si="46"/>
        <v>#VALUE!</v>
      </c>
      <c r="N313" s="1" t="e">
        <f t="shared" si="49"/>
        <v>#VALUE!</v>
      </c>
      <c r="O313" s="1" t="e">
        <f t="shared" si="47"/>
        <v>#VALUE!</v>
      </c>
    </row>
    <row r="314" spans="1:15">
      <c r="A314" s="10" t="str">
        <f t="shared" si="40"/>
        <v/>
      </c>
      <c r="B314" s="6" t="str">
        <f>'Fixed Rate'!C345</f>
        <v/>
      </c>
      <c r="C314" s="1" t="e">
        <f t="shared" si="41"/>
        <v>#VALUE!</v>
      </c>
      <c r="D314" s="5" t="e">
        <f>IF('Fixed Rate'!E345="",E314-C314,IF(ISBLANK('Fixed Rate'!E345),0,'Fixed Rate'!E345-C314))</f>
        <v>#VALUE!</v>
      </c>
      <c r="E314" s="1" t="e">
        <f t="shared" si="42"/>
        <v>#VALUE!</v>
      </c>
      <c r="F314" s="1" t="e">
        <f t="shared" si="48"/>
        <v>#VALUE!</v>
      </c>
      <c r="G314" s="1" t="e">
        <f t="shared" si="43"/>
        <v>#VALUE!</v>
      </c>
      <c r="I314" s="10" t="str">
        <f t="shared" si="44"/>
        <v/>
      </c>
      <c r="J314" s="6" t="str">
        <f>'Adjustable Rate'!C345</f>
        <v/>
      </c>
      <c r="K314" s="1" t="e">
        <f t="shared" si="45"/>
        <v>#VALUE!</v>
      </c>
      <c r="L314" s="5" t="e">
        <f>IF('Adjustable Rate'!E345="",M314-K314,IF(ISBLANK('Adjustable Rate'!E345),0,'Adjustable Rate'!E345-K314))</f>
        <v>#VALUE!</v>
      </c>
      <c r="M314" s="1" t="e">
        <f t="shared" si="46"/>
        <v>#VALUE!</v>
      </c>
      <c r="N314" s="1" t="e">
        <f t="shared" si="49"/>
        <v>#VALUE!</v>
      </c>
      <c r="O314" s="1" t="e">
        <f t="shared" si="47"/>
        <v>#VALUE!</v>
      </c>
    </row>
    <row r="315" spans="1:15">
      <c r="A315" s="10" t="str">
        <f t="shared" si="40"/>
        <v/>
      </c>
      <c r="B315" s="6" t="str">
        <f>'Fixed Rate'!C346</f>
        <v/>
      </c>
      <c r="C315" s="1" t="e">
        <f t="shared" si="41"/>
        <v>#VALUE!</v>
      </c>
      <c r="D315" s="5" t="e">
        <f>IF('Fixed Rate'!E346="",E315-C315,IF(ISBLANK('Fixed Rate'!E346),0,'Fixed Rate'!E346-C315))</f>
        <v>#VALUE!</v>
      </c>
      <c r="E315" s="1" t="e">
        <f t="shared" si="42"/>
        <v>#VALUE!</v>
      </c>
      <c r="F315" s="1" t="e">
        <f t="shared" si="48"/>
        <v>#VALUE!</v>
      </c>
      <c r="G315" s="1" t="e">
        <f t="shared" si="43"/>
        <v>#VALUE!</v>
      </c>
      <c r="I315" s="10" t="str">
        <f t="shared" si="44"/>
        <v/>
      </c>
      <c r="J315" s="6" t="str">
        <f>'Adjustable Rate'!C346</f>
        <v/>
      </c>
      <c r="K315" s="1" t="e">
        <f t="shared" si="45"/>
        <v>#VALUE!</v>
      </c>
      <c r="L315" s="5" t="e">
        <f>IF('Adjustable Rate'!E346="",M315-K315,IF(ISBLANK('Adjustable Rate'!E346),0,'Adjustable Rate'!E346-K315))</f>
        <v>#VALUE!</v>
      </c>
      <c r="M315" s="1" t="e">
        <f t="shared" si="46"/>
        <v>#VALUE!</v>
      </c>
      <c r="N315" s="1" t="e">
        <f t="shared" si="49"/>
        <v>#VALUE!</v>
      </c>
      <c r="O315" s="1" t="e">
        <f t="shared" si="47"/>
        <v>#VALUE!</v>
      </c>
    </row>
    <row r="316" spans="1:15">
      <c r="A316" s="10" t="str">
        <f t="shared" si="40"/>
        <v/>
      </c>
      <c r="B316" s="6" t="str">
        <f>'Fixed Rate'!C347</f>
        <v/>
      </c>
      <c r="C316" s="1" t="e">
        <f t="shared" si="41"/>
        <v>#VALUE!</v>
      </c>
      <c r="D316" s="5" t="e">
        <f>IF('Fixed Rate'!E347="",E316-C316,IF(ISBLANK('Fixed Rate'!E347),0,'Fixed Rate'!E347-C316))</f>
        <v>#VALUE!</v>
      </c>
      <c r="E316" s="1" t="e">
        <f t="shared" si="42"/>
        <v>#VALUE!</v>
      </c>
      <c r="F316" s="1" t="e">
        <f t="shared" si="48"/>
        <v>#VALUE!</v>
      </c>
      <c r="G316" s="1" t="e">
        <f t="shared" si="43"/>
        <v>#VALUE!</v>
      </c>
      <c r="I316" s="10" t="str">
        <f t="shared" si="44"/>
        <v/>
      </c>
      <c r="J316" s="6" t="str">
        <f>'Adjustable Rate'!C347</f>
        <v/>
      </c>
      <c r="K316" s="1" t="e">
        <f t="shared" si="45"/>
        <v>#VALUE!</v>
      </c>
      <c r="L316" s="5" t="e">
        <f>IF('Adjustable Rate'!E347="",M316-K316,IF(ISBLANK('Adjustable Rate'!E347),0,'Adjustable Rate'!E347-K316))</f>
        <v>#VALUE!</v>
      </c>
      <c r="M316" s="1" t="e">
        <f t="shared" si="46"/>
        <v>#VALUE!</v>
      </c>
      <c r="N316" s="1" t="e">
        <f t="shared" si="49"/>
        <v>#VALUE!</v>
      </c>
      <c r="O316" s="1" t="e">
        <f t="shared" si="47"/>
        <v>#VALUE!</v>
      </c>
    </row>
    <row r="317" spans="1:15">
      <c r="A317" s="10" t="str">
        <f t="shared" si="40"/>
        <v/>
      </c>
      <c r="B317" s="6" t="str">
        <f>'Fixed Rate'!C348</f>
        <v/>
      </c>
      <c r="C317" s="1" t="e">
        <f t="shared" si="41"/>
        <v>#VALUE!</v>
      </c>
      <c r="D317" s="5" t="e">
        <f>IF('Fixed Rate'!E348="",E317-C317,IF(ISBLANK('Fixed Rate'!E348),0,'Fixed Rate'!E348-C317))</f>
        <v>#VALUE!</v>
      </c>
      <c r="E317" s="1" t="e">
        <f t="shared" si="42"/>
        <v>#VALUE!</v>
      </c>
      <c r="F317" s="1" t="e">
        <f t="shared" si="48"/>
        <v>#VALUE!</v>
      </c>
      <c r="G317" s="1" t="e">
        <f t="shared" si="43"/>
        <v>#VALUE!</v>
      </c>
      <c r="I317" s="10" t="str">
        <f t="shared" si="44"/>
        <v/>
      </c>
      <c r="J317" s="6" t="str">
        <f>'Adjustable Rate'!C348</f>
        <v/>
      </c>
      <c r="K317" s="1" t="e">
        <f t="shared" si="45"/>
        <v>#VALUE!</v>
      </c>
      <c r="L317" s="5" t="e">
        <f>IF('Adjustable Rate'!E348="",M317-K317,IF(ISBLANK('Adjustable Rate'!E348),0,'Adjustable Rate'!E348-K317))</f>
        <v>#VALUE!</v>
      </c>
      <c r="M317" s="1" t="e">
        <f t="shared" si="46"/>
        <v>#VALUE!</v>
      </c>
      <c r="N317" s="1" t="e">
        <f t="shared" si="49"/>
        <v>#VALUE!</v>
      </c>
      <c r="O317" s="1" t="e">
        <f t="shared" si="47"/>
        <v>#VALUE!</v>
      </c>
    </row>
    <row r="318" spans="1:15">
      <c r="A318" s="10" t="str">
        <f t="shared" si="40"/>
        <v/>
      </c>
      <c r="B318" s="6" t="str">
        <f>'Fixed Rate'!C349</f>
        <v/>
      </c>
      <c r="C318" s="1" t="e">
        <f t="shared" si="41"/>
        <v>#VALUE!</v>
      </c>
      <c r="D318" s="5" t="e">
        <f>IF('Fixed Rate'!E349="",E318-C318,IF(ISBLANK('Fixed Rate'!E349),0,'Fixed Rate'!E349-C318))</f>
        <v>#VALUE!</v>
      </c>
      <c r="E318" s="1" t="e">
        <f t="shared" si="42"/>
        <v>#VALUE!</v>
      </c>
      <c r="F318" s="1" t="e">
        <f t="shared" si="48"/>
        <v>#VALUE!</v>
      </c>
      <c r="G318" s="1" t="e">
        <f t="shared" si="43"/>
        <v>#VALUE!</v>
      </c>
      <c r="I318" s="10" t="str">
        <f t="shared" si="44"/>
        <v/>
      </c>
      <c r="J318" s="6" t="str">
        <f>'Adjustable Rate'!C349</f>
        <v/>
      </c>
      <c r="K318" s="1" t="e">
        <f t="shared" si="45"/>
        <v>#VALUE!</v>
      </c>
      <c r="L318" s="5" t="e">
        <f>IF('Adjustable Rate'!E349="",M318-K318,IF(ISBLANK('Adjustable Rate'!E349),0,'Adjustable Rate'!E349-K318))</f>
        <v>#VALUE!</v>
      </c>
      <c r="M318" s="1" t="e">
        <f t="shared" si="46"/>
        <v>#VALUE!</v>
      </c>
      <c r="N318" s="1" t="e">
        <f t="shared" si="49"/>
        <v>#VALUE!</v>
      </c>
      <c r="O318" s="1" t="e">
        <f t="shared" si="47"/>
        <v>#VALUE!</v>
      </c>
    </row>
    <row r="319" spans="1:15">
      <c r="A319" s="10" t="str">
        <f t="shared" si="40"/>
        <v/>
      </c>
      <c r="B319" s="6" t="str">
        <f>'Fixed Rate'!C350</f>
        <v/>
      </c>
      <c r="C319" s="1" t="e">
        <f t="shared" si="41"/>
        <v>#VALUE!</v>
      </c>
      <c r="D319" s="5" t="e">
        <f>IF('Fixed Rate'!E350="",E319-C319,IF(ISBLANK('Fixed Rate'!E350),0,'Fixed Rate'!E350-C319))</f>
        <v>#VALUE!</v>
      </c>
      <c r="E319" s="1" t="e">
        <f t="shared" si="42"/>
        <v>#VALUE!</v>
      </c>
      <c r="F319" s="1" t="e">
        <f t="shared" si="48"/>
        <v>#VALUE!</v>
      </c>
      <c r="G319" s="1" t="e">
        <f t="shared" si="43"/>
        <v>#VALUE!</v>
      </c>
      <c r="I319" s="10" t="str">
        <f t="shared" si="44"/>
        <v/>
      </c>
      <c r="J319" s="6" t="str">
        <f>'Adjustable Rate'!C350</f>
        <v/>
      </c>
      <c r="K319" s="1" t="e">
        <f t="shared" si="45"/>
        <v>#VALUE!</v>
      </c>
      <c r="L319" s="5" t="e">
        <f>IF('Adjustable Rate'!E350="",M319-K319,IF(ISBLANK('Adjustable Rate'!E350),0,'Adjustable Rate'!E350-K319))</f>
        <v>#VALUE!</v>
      </c>
      <c r="M319" s="1" t="e">
        <f t="shared" si="46"/>
        <v>#VALUE!</v>
      </c>
      <c r="N319" s="1" t="e">
        <f t="shared" si="49"/>
        <v>#VALUE!</v>
      </c>
      <c r="O319" s="1" t="e">
        <f t="shared" si="47"/>
        <v>#VALUE!</v>
      </c>
    </row>
    <row r="320" spans="1:15">
      <c r="A320" s="10" t="str">
        <f t="shared" si="40"/>
        <v/>
      </c>
      <c r="B320" s="6" t="str">
        <f>'Fixed Rate'!C351</f>
        <v/>
      </c>
      <c r="C320" s="1" t="e">
        <f t="shared" si="41"/>
        <v>#VALUE!</v>
      </c>
      <c r="D320" s="5" t="e">
        <f>IF('Fixed Rate'!E351="",E320-C320,IF(ISBLANK('Fixed Rate'!E351),0,'Fixed Rate'!E351-C320))</f>
        <v>#VALUE!</v>
      </c>
      <c r="E320" s="1" t="e">
        <f t="shared" si="42"/>
        <v>#VALUE!</v>
      </c>
      <c r="F320" s="1" t="e">
        <f t="shared" si="48"/>
        <v>#VALUE!</v>
      </c>
      <c r="G320" s="1" t="e">
        <f t="shared" si="43"/>
        <v>#VALUE!</v>
      </c>
      <c r="I320" s="10" t="str">
        <f t="shared" si="44"/>
        <v/>
      </c>
      <c r="J320" s="6" t="str">
        <f>'Adjustable Rate'!C351</f>
        <v/>
      </c>
      <c r="K320" s="1" t="e">
        <f t="shared" si="45"/>
        <v>#VALUE!</v>
      </c>
      <c r="L320" s="5" t="e">
        <f>IF('Adjustable Rate'!E351="",M320-K320,IF(ISBLANK('Adjustable Rate'!E351),0,'Adjustable Rate'!E351-K320))</f>
        <v>#VALUE!</v>
      </c>
      <c r="M320" s="1" t="e">
        <f t="shared" si="46"/>
        <v>#VALUE!</v>
      </c>
      <c r="N320" s="1" t="e">
        <f t="shared" si="49"/>
        <v>#VALUE!</v>
      </c>
      <c r="O320" s="1" t="e">
        <f t="shared" si="47"/>
        <v>#VALUE!</v>
      </c>
    </row>
    <row r="321" spans="1:15">
      <c r="A321" s="10" t="str">
        <f t="shared" si="40"/>
        <v/>
      </c>
      <c r="B321" s="6" t="str">
        <f>'Fixed Rate'!C352</f>
        <v/>
      </c>
      <c r="C321" s="1" t="e">
        <f t="shared" si="41"/>
        <v>#VALUE!</v>
      </c>
      <c r="D321" s="5" t="e">
        <f>IF('Fixed Rate'!E352="",E321-C321,IF(ISBLANK('Fixed Rate'!E352),0,'Fixed Rate'!E352-C321))</f>
        <v>#VALUE!</v>
      </c>
      <c r="E321" s="1" t="e">
        <f t="shared" si="42"/>
        <v>#VALUE!</v>
      </c>
      <c r="F321" s="1" t="e">
        <f t="shared" si="48"/>
        <v>#VALUE!</v>
      </c>
      <c r="G321" s="1" t="e">
        <f t="shared" si="43"/>
        <v>#VALUE!</v>
      </c>
      <c r="I321" s="10" t="str">
        <f t="shared" si="44"/>
        <v/>
      </c>
      <c r="J321" s="6" t="str">
        <f>'Adjustable Rate'!C352</f>
        <v/>
      </c>
      <c r="K321" s="1" t="e">
        <f t="shared" si="45"/>
        <v>#VALUE!</v>
      </c>
      <c r="L321" s="5" t="e">
        <f>IF('Adjustable Rate'!E352="",M321-K321,IF(ISBLANK('Adjustable Rate'!E352),0,'Adjustable Rate'!E352-K321))</f>
        <v>#VALUE!</v>
      </c>
      <c r="M321" s="1" t="e">
        <f t="shared" si="46"/>
        <v>#VALUE!</v>
      </c>
      <c r="N321" s="1" t="e">
        <f t="shared" si="49"/>
        <v>#VALUE!</v>
      </c>
      <c r="O321" s="1" t="e">
        <f t="shared" si="47"/>
        <v>#VALUE!</v>
      </c>
    </row>
    <row r="322" spans="1:15">
      <c r="A322" s="10" t="str">
        <f t="shared" si="40"/>
        <v/>
      </c>
      <c r="B322" s="6" t="str">
        <f>'Fixed Rate'!C353</f>
        <v/>
      </c>
      <c r="C322" s="1" t="e">
        <f t="shared" si="41"/>
        <v>#VALUE!</v>
      </c>
      <c r="D322" s="5" t="e">
        <f>IF('Fixed Rate'!E353="",E322-C322,IF(ISBLANK('Fixed Rate'!E353),0,'Fixed Rate'!E353-C322))</f>
        <v>#VALUE!</v>
      </c>
      <c r="E322" s="1" t="e">
        <f t="shared" si="42"/>
        <v>#VALUE!</v>
      </c>
      <c r="F322" s="1" t="e">
        <f t="shared" si="48"/>
        <v>#VALUE!</v>
      </c>
      <c r="G322" s="1" t="e">
        <f t="shared" si="43"/>
        <v>#VALUE!</v>
      </c>
      <c r="I322" s="10" t="str">
        <f t="shared" si="44"/>
        <v/>
      </c>
      <c r="J322" s="6" t="str">
        <f>'Adjustable Rate'!C353</f>
        <v/>
      </c>
      <c r="K322" s="1" t="e">
        <f t="shared" si="45"/>
        <v>#VALUE!</v>
      </c>
      <c r="L322" s="5" t="e">
        <f>IF('Adjustable Rate'!E353="",M322-K322,IF(ISBLANK('Adjustable Rate'!E353),0,'Adjustable Rate'!E353-K322))</f>
        <v>#VALUE!</v>
      </c>
      <c r="M322" s="1" t="e">
        <f t="shared" si="46"/>
        <v>#VALUE!</v>
      </c>
      <c r="N322" s="1" t="e">
        <f t="shared" si="49"/>
        <v>#VALUE!</v>
      </c>
      <c r="O322" s="1" t="e">
        <f t="shared" si="47"/>
        <v>#VALUE!</v>
      </c>
    </row>
    <row r="323" spans="1:15">
      <c r="A323" s="10" t="str">
        <f t="shared" si="40"/>
        <v/>
      </c>
      <c r="B323" s="6" t="str">
        <f>'Fixed Rate'!C354</f>
        <v/>
      </c>
      <c r="C323" s="1" t="e">
        <f t="shared" si="41"/>
        <v>#VALUE!</v>
      </c>
      <c r="D323" s="5" t="e">
        <f>IF('Fixed Rate'!E354="",E323-C323,IF(ISBLANK('Fixed Rate'!E354),0,'Fixed Rate'!E354-C323))</f>
        <v>#VALUE!</v>
      </c>
      <c r="E323" s="1" t="e">
        <f t="shared" si="42"/>
        <v>#VALUE!</v>
      </c>
      <c r="F323" s="1" t="e">
        <f t="shared" si="48"/>
        <v>#VALUE!</v>
      </c>
      <c r="G323" s="1" t="e">
        <f t="shared" si="43"/>
        <v>#VALUE!</v>
      </c>
      <c r="I323" s="10" t="str">
        <f t="shared" si="44"/>
        <v/>
      </c>
      <c r="J323" s="6" t="str">
        <f>'Adjustable Rate'!C354</f>
        <v/>
      </c>
      <c r="K323" s="1" t="e">
        <f t="shared" si="45"/>
        <v>#VALUE!</v>
      </c>
      <c r="L323" s="5" t="e">
        <f>IF('Adjustable Rate'!E354="",M323-K323,IF(ISBLANK('Adjustable Rate'!E354),0,'Adjustable Rate'!E354-K323))</f>
        <v>#VALUE!</v>
      </c>
      <c r="M323" s="1" t="e">
        <f t="shared" si="46"/>
        <v>#VALUE!</v>
      </c>
      <c r="N323" s="1" t="e">
        <f t="shared" si="49"/>
        <v>#VALUE!</v>
      </c>
      <c r="O323" s="1" t="e">
        <f t="shared" si="47"/>
        <v>#VALUE!</v>
      </c>
    </row>
    <row r="324" spans="1:15">
      <c r="A324" s="10" t="str">
        <f t="shared" ref="A324:A387" si="50">IF(A323&gt;=nper,"",A323+1)</f>
        <v/>
      </c>
      <c r="B324" s="6" t="str">
        <f>'Fixed Rate'!C355</f>
        <v/>
      </c>
      <c r="C324" s="1" t="e">
        <f t="shared" ref="C324:C387" si="51">ROUND(B324/1200*G323,2)</f>
        <v>#VALUE!</v>
      </c>
      <c r="D324" s="5" t="e">
        <f>IF('Fixed Rate'!E355="",E324-C324,IF(ISBLANK('Fixed Rate'!E355),0,'Fixed Rate'!E355-C324))</f>
        <v>#VALUE!</v>
      </c>
      <c r="E324" s="1" t="e">
        <f t="shared" ref="E324:E387" si="52">MIN(ROUND(IF(B324=$C$2,$C$1,IF(B324=B323,E323,-PMT(B324/1200,nper-A324+1,G323))),2),G323+ROUND(B324/1200*G323,2))</f>
        <v>#VALUE!</v>
      </c>
      <c r="F324" s="1" t="e">
        <f t="shared" si="48"/>
        <v>#VALUE!</v>
      </c>
      <c r="G324" s="1" t="e">
        <f t="shared" ref="G324:G387" si="53">IF(ROUND(G323-D324,2)&lt;0,0,ROUND(G323-D324,2))</f>
        <v>#VALUE!</v>
      </c>
      <c r="I324" s="10" t="str">
        <f t="shared" ref="I324:I387" si="54">IF(I323&gt;=nper2,"",I323+1)</f>
        <v/>
      </c>
      <c r="J324" s="6" t="str">
        <f>'Adjustable Rate'!C355</f>
        <v/>
      </c>
      <c r="K324" s="1" t="e">
        <f t="shared" ref="K324:K387" si="55">ROUND(J324/1200*O323,2)</f>
        <v>#VALUE!</v>
      </c>
      <c r="L324" s="5" t="e">
        <f>IF('Adjustable Rate'!E355="",M324-K324,IF(ISBLANK('Adjustable Rate'!E355),0,'Adjustable Rate'!E355-K324))</f>
        <v>#VALUE!</v>
      </c>
      <c r="M324" s="1" t="e">
        <f t="shared" ref="M324:M387" si="56">MIN(ROUND(IF(J324=$K$2,$K$1,IF(J324=J323,M323,-PMT(J324/1200,nper2-I324+1,O323))),2),O323+ROUND(J324/1200*O323,2))</f>
        <v>#VALUE!</v>
      </c>
      <c r="N324" s="1" t="e">
        <f t="shared" si="49"/>
        <v>#VALUE!</v>
      </c>
      <c r="O324" s="1" t="e">
        <f t="shared" ref="O324:O387" si="57">IF(ROUND(O323-L324,2)&lt;0,0,ROUND(O323-L324,2))</f>
        <v>#VALUE!</v>
      </c>
    </row>
    <row r="325" spans="1:15">
      <c r="A325" s="10" t="str">
        <f t="shared" si="50"/>
        <v/>
      </c>
      <c r="B325" s="6" t="str">
        <f>'Fixed Rate'!C356</f>
        <v/>
      </c>
      <c r="C325" s="1" t="e">
        <f t="shared" si="51"/>
        <v>#VALUE!</v>
      </c>
      <c r="D325" s="5" t="e">
        <f>IF('Fixed Rate'!E356="",E325-C325,IF(ISBLANK('Fixed Rate'!E356),0,'Fixed Rate'!E356-C325))</f>
        <v>#VALUE!</v>
      </c>
      <c r="E325" s="1" t="e">
        <f t="shared" si="52"/>
        <v>#VALUE!</v>
      </c>
      <c r="F325" s="1" t="e">
        <f t="shared" ref="F325:F388" si="58">IF(G325&lt;=0,G324+C325,C325+D325)</f>
        <v>#VALUE!</v>
      </c>
      <c r="G325" s="1" t="e">
        <f t="shared" si="53"/>
        <v>#VALUE!</v>
      </c>
      <c r="I325" s="10" t="str">
        <f t="shared" si="54"/>
        <v/>
      </c>
      <c r="J325" s="6" t="str">
        <f>'Adjustable Rate'!C356</f>
        <v/>
      </c>
      <c r="K325" s="1" t="e">
        <f t="shared" si="55"/>
        <v>#VALUE!</v>
      </c>
      <c r="L325" s="5" t="e">
        <f>IF('Adjustable Rate'!E356="",M325-K325,IF(ISBLANK('Adjustable Rate'!E356),0,'Adjustable Rate'!E356-K325))</f>
        <v>#VALUE!</v>
      </c>
      <c r="M325" s="1" t="e">
        <f t="shared" si="56"/>
        <v>#VALUE!</v>
      </c>
      <c r="N325" s="1" t="e">
        <f t="shared" ref="N325:N388" si="59">IF(O325&lt;=0,O324+K325,K325+L325)</f>
        <v>#VALUE!</v>
      </c>
      <c r="O325" s="1" t="e">
        <f t="shared" si="57"/>
        <v>#VALUE!</v>
      </c>
    </row>
    <row r="326" spans="1:15">
      <c r="A326" s="10" t="str">
        <f t="shared" si="50"/>
        <v/>
      </c>
      <c r="B326" s="6" t="str">
        <f>'Fixed Rate'!C357</f>
        <v/>
      </c>
      <c r="C326" s="1" t="e">
        <f t="shared" si="51"/>
        <v>#VALUE!</v>
      </c>
      <c r="D326" s="5" t="e">
        <f>IF('Fixed Rate'!E357="",E326-C326,IF(ISBLANK('Fixed Rate'!E357),0,'Fixed Rate'!E357-C326))</f>
        <v>#VALUE!</v>
      </c>
      <c r="E326" s="1" t="e">
        <f t="shared" si="52"/>
        <v>#VALUE!</v>
      </c>
      <c r="F326" s="1" t="e">
        <f t="shared" si="58"/>
        <v>#VALUE!</v>
      </c>
      <c r="G326" s="1" t="e">
        <f t="shared" si="53"/>
        <v>#VALUE!</v>
      </c>
      <c r="I326" s="10" t="str">
        <f t="shared" si="54"/>
        <v/>
      </c>
      <c r="J326" s="6" t="str">
        <f>'Adjustable Rate'!C357</f>
        <v/>
      </c>
      <c r="K326" s="1" t="e">
        <f t="shared" si="55"/>
        <v>#VALUE!</v>
      </c>
      <c r="L326" s="5" t="e">
        <f>IF('Adjustable Rate'!E357="",M326-K326,IF(ISBLANK('Adjustable Rate'!E357),0,'Adjustable Rate'!E357-K326))</f>
        <v>#VALUE!</v>
      </c>
      <c r="M326" s="1" t="e">
        <f t="shared" si="56"/>
        <v>#VALUE!</v>
      </c>
      <c r="N326" s="1" t="e">
        <f t="shared" si="59"/>
        <v>#VALUE!</v>
      </c>
      <c r="O326" s="1" t="e">
        <f t="shared" si="57"/>
        <v>#VALUE!</v>
      </c>
    </row>
    <row r="327" spans="1:15">
      <c r="A327" s="10" t="str">
        <f t="shared" si="50"/>
        <v/>
      </c>
      <c r="B327" s="6" t="str">
        <f>'Fixed Rate'!C358</f>
        <v/>
      </c>
      <c r="C327" s="1" t="e">
        <f t="shared" si="51"/>
        <v>#VALUE!</v>
      </c>
      <c r="D327" s="5" t="e">
        <f>IF('Fixed Rate'!E358="",E327-C327,IF(ISBLANK('Fixed Rate'!E358),0,'Fixed Rate'!E358-C327))</f>
        <v>#VALUE!</v>
      </c>
      <c r="E327" s="1" t="e">
        <f t="shared" si="52"/>
        <v>#VALUE!</v>
      </c>
      <c r="F327" s="1" t="e">
        <f t="shared" si="58"/>
        <v>#VALUE!</v>
      </c>
      <c r="G327" s="1" t="e">
        <f t="shared" si="53"/>
        <v>#VALUE!</v>
      </c>
      <c r="I327" s="10" t="str">
        <f t="shared" si="54"/>
        <v/>
      </c>
      <c r="J327" s="6" t="str">
        <f>'Adjustable Rate'!C358</f>
        <v/>
      </c>
      <c r="K327" s="1" t="e">
        <f t="shared" si="55"/>
        <v>#VALUE!</v>
      </c>
      <c r="L327" s="5" t="e">
        <f>IF('Adjustable Rate'!E358="",M327-K327,IF(ISBLANK('Adjustable Rate'!E358),0,'Adjustable Rate'!E358-K327))</f>
        <v>#VALUE!</v>
      </c>
      <c r="M327" s="1" t="e">
        <f t="shared" si="56"/>
        <v>#VALUE!</v>
      </c>
      <c r="N327" s="1" t="e">
        <f t="shared" si="59"/>
        <v>#VALUE!</v>
      </c>
      <c r="O327" s="1" t="e">
        <f t="shared" si="57"/>
        <v>#VALUE!</v>
      </c>
    </row>
    <row r="328" spans="1:15">
      <c r="A328" s="10" t="str">
        <f t="shared" si="50"/>
        <v/>
      </c>
      <c r="B328" s="6" t="str">
        <f>'Fixed Rate'!C359</f>
        <v/>
      </c>
      <c r="C328" s="1" t="e">
        <f t="shared" si="51"/>
        <v>#VALUE!</v>
      </c>
      <c r="D328" s="5" t="e">
        <f>IF('Fixed Rate'!E359="",E328-C328,IF(ISBLANK('Fixed Rate'!E359),0,'Fixed Rate'!E359-C328))</f>
        <v>#VALUE!</v>
      </c>
      <c r="E328" s="1" t="e">
        <f t="shared" si="52"/>
        <v>#VALUE!</v>
      </c>
      <c r="F328" s="1" t="e">
        <f t="shared" si="58"/>
        <v>#VALUE!</v>
      </c>
      <c r="G328" s="1" t="e">
        <f t="shared" si="53"/>
        <v>#VALUE!</v>
      </c>
      <c r="I328" s="10" t="str">
        <f t="shared" si="54"/>
        <v/>
      </c>
      <c r="J328" s="6" t="str">
        <f>'Adjustable Rate'!C359</f>
        <v/>
      </c>
      <c r="K328" s="1" t="e">
        <f t="shared" si="55"/>
        <v>#VALUE!</v>
      </c>
      <c r="L328" s="5" t="e">
        <f>IF('Adjustable Rate'!E359="",M328-K328,IF(ISBLANK('Adjustable Rate'!E359),0,'Adjustable Rate'!E359-K328))</f>
        <v>#VALUE!</v>
      </c>
      <c r="M328" s="1" t="e">
        <f t="shared" si="56"/>
        <v>#VALUE!</v>
      </c>
      <c r="N328" s="1" t="e">
        <f t="shared" si="59"/>
        <v>#VALUE!</v>
      </c>
      <c r="O328" s="1" t="e">
        <f t="shared" si="57"/>
        <v>#VALUE!</v>
      </c>
    </row>
    <row r="329" spans="1:15">
      <c r="A329" s="10" t="str">
        <f t="shared" si="50"/>
        <v/>
      </c>
      <c r="B329" s="6" t="str">
        <f>'Fixed Rate'!C360</f>
        <v/>
      </c>
      <c r="C329" s="1" t="e">
        <f t="shared" si="51"/>
        <v>#VALUE!</v>
      </c>
      <c r="D329" s="5" t="e">
        <f>IF('Fixed Rate'!E360="",E329-C329,IF(ISBLANK('Fixed Rate'!E360),0,'Fixed Rate'!E360-C329))</f>
        <v>#VALUE!</v>
      </c>
      <c r="E329" s="1" t="e">
        <f t="shared" si="52"/>
        <v>#VALUE!</v>
      </c>
      <c r="F329" s="1" t="e">
        <f t="shared" si="58"/>
        <v>#VALUE!</v>
      </c>
      <c r="G329" s="1" t="e">
        <f t="shared" si="53"/>
        <v>#VALUE!</v>
      </c>
      <c r="I329" s="10" t="str">
        <f t="shared" si="54"/>
        <v/>
      </c>
      <c r="J329" s="6" t="str">
        <f>'Adjustable Rate'!C360</f>
        <v/>
      </c>
      <c r="K329" s="1" t="e">
        <f t="shared" si="55"/>
        <v>#VALUE!</v>
      </c>
      <c r="L329" s="5" t="e">
        <f>IF('Adjustable Rate'!E360="",M329-K329,IF(ISBLANK('Adjustable Rate'!E360),0,'Adjustable Rate'!E360-K329))</f>
        <v>#VALUE!</v>
      </c>
      <c r="M329" s="1" t="e">
        <f t="shared" si="56"/>
        <v>#VALUE!</v>
      </c>
      <c r="N329" s="1" t="e">
        <f t="shared" si="59"/>
        <v>#VALUE!</v>
      </c>
      <c r="O329" s="1" t="e">
        <f t="shared" si="57"/>
        <v>#VALUE!</v>
      </c>
    </row>
    <row r="330" spans="1:15">
      <c r="A330" s="10" t="str">
        <f t="shared" si="50"/>
        <v/>
      </c>
      <c r="B330" s="6" t="str">
        <f>'Fixed Rate'!C361</f>
        <v/>
      </c>
      <c r="C330" s="1" t="e">
        <f t="shared" si="51"/>
        <v>#VALUE!</v>
      </c>
      <c r="D330" s="5" t="e">
        <f>IF('Fixed Rate'!E361="",E330-C330,IF(ISBLANK('Fixed Rate'!E361),0,'Fixed Rate'!E361-C330))</f>
        <v>#VALUE!</v>
      </c>
      <c r="E330" s="1" t="e">
        <f t="shared" si="52"/>
        <v>#VALUE!</v>
      </c>
      <c r="F330" s="1" t="e">
        <f t="shared" si="58"/>
        <v>#VALUE!</v>
      </c>
      <c r="G330" s="1" t="e">
        <f t="shared" si="53"/>
        <v>#VALUE!</v>
      </c>
      <c r="I330" s="10" t="str">
        <f t="shared" si="54"/>
        <v/>
      </c>
      <c r="J330" s="6" t="str">
        <f>'Adjustable Rate'!C361</f>
        <v/>
      </c>
      <c r="K330" s="1" t="e">
        <f t="shared" si="55"/>
        <v>#VALUE!</v>
      </c>
      <c r="L330" s="5" t="e">
        <f>IF('Adjustable Rate'!E361="",M330-K330,IF(ISBLANK('Adjustable Rate'!E361),0,'Adjustable Rate'!E361-K330))</f>
        <v>#VALUE!</v>
      </c>
      <c r="M330" s="1" t="e">
        <f t="shared" si="56"/>
        <v>#VALUE!</v>
      </c>
      <c r="N330" s="1" t="e">
        <f t="shared" si="59"/>
        <v>#VALUE!</v>
      </c>
      <c r="O330" s="1" t="e">
        <f t="shared" si="57"/>
        <v>#VALUE!</v>
      </c>
    </row>
    <row r="331" spans="1:15">
      <c r="A331" s="10" t="str">
        <f t="shared" si="50"/>
        <v/>
      </c>
      <c r="B331" s="6" t="str">
        <f>'Fixed Rate'!C362</f>
        <v/>
      </c>
      <c r="C331" s="1" t="e">
        <f t="shared" si="51"/>
        <v>#VALUE!</v>
      </c>
      <c r="D331" s="5" t="e">
        <f>IF('Fixed Rate'!E362="",E331-C331,IF(ISBLANK('Fixed Rate'!E362),0,'Fixed Rate'!E362-C331))</f>
        <v>#VALUE!</v>
      </c>
      <c r="E331" s="1" t="e">
        <f t="shared" si="52"/>
        <v>#VALUE!</v>
      </c>
      <c r="F331" s="1" t="e">
        <f t="shared" si="58"/>
        <v>#VALUE!</v>
      </c>
      <c r="G331" s="1" t="e">
        <f t="shared" si="53"/>
        <v>#VALUE!</v>
      </c>
      <c r="I331" s="10" t="str">
        <f t="shared" si="54"/>
        <v/>
      </c>
      <c r="J331" s="6" t="str">
        <f>'Adjustable Rate'!C362</f>
        <v/>
      </c>
      <c r="K331" s="1" t="e">
        <f t="shared" si="55"/>
        <v>#VALUE!</v>
      </c>
      <c r="L331" s="5" t="e">
        <f>IF('Adjustable Rate'!E362="",M331-K331,IF(ISBLANK('Adjustable Rate'!E362),0,'Adjustable Rate'!E362-K331))</f>
        <v>#VALUE!</v>
      </c>
      <c r="M331" s="1" t="e">
        <f t="shared" si="56"/>
        <v>#VALUE!</v>
      </c>
      <c r="N331" s="1" t="e">
        <f t="shared" si="59"/>
        <v>#VALUE!</v>
      </c>
      <c r="O331" s="1" t="e">
        <f t="shared" si="57"/>
        <v>#VALUE!</v>
      </c>
    </row>
    <row r="332" spans="1:15">
      <c r="A332" s="10" t="str">
        <f t="shared" si="50"/>
        <v/>
      </c>
      <c r="B332" s="6" t="str">
        <f>'Fixed Rate'!C363</f>
        <v/>
      </c>
      <c r="C332" s="1" t="e">
        <f t="shared" si="51"/>
        <v>#VALUE!</v>
      </c>
      <c r="D332" s="5" t="e">
        <f>IF('Fixed Rate'!E363="",E332-C332,IF(ISBLANK('Fixed Rate'!E363),0,'Fixed Rate'!E363-C332))</f>
        <v>#VALUE!</v>
      </c>
      <c r="E332" s="1" t="e">
        <f t="shared" si="52"/>
        <v>#VALUE!</v>
      </c>
      <c r="F332" s="1" t="e">
        <f t="shared" si="58"/>
        <v>#VALUE!</v>
      </c>
      <c r="G332" s="1" t="e">
        <f t="shared" si="53"/>
        <v>#VALUE!</v>
      </c>
      <c r="I332" s="10" t="str">
        <f t="shared" si="54"/>
        <v/>
      </c>
      <c r="J332" s="6" t="str">
        <f>'Adjustable Rate'!C363</f>
        <v/>
      </c>
      <c r="K332" s="1" t="e">
        <f t="shared" si="55"/>
        <v>#VALUE!</v>
      </c>
      <c r="L332" s="5" t="e">
        <f>IF('Adjustable Rate'!E363="",M332-K332,IF(ISBLANK('Adjustable Rate'!E363),0,'Adjustable Rate'!E363-K332))</f>
        <v>#VALUE!</v>
      </c>
      <c r="M332" s="1" t="e">
        <f t="shared" si="56"/>
        <v>#VALUE!</v>
      </c>
      <c r="N332" s="1" t="e">
        <f t="shared" si="59"/>
        <v>#VALUE!</v>
      </c>
      <c r="O332" s="1" t="e">
        <f t="shared" si="57"/>
        <v>#VALUE!</v>
      </c>
    </row>
    <row r="333" spans="1:15">
      <c r="A333" s="10" t="str">
        <f t="shared" si="50"/>
        <v/>
      </c>
      <c r="B333" s="6" t="str">
        <f>'Fixed Rate'!C364</f>
        <v/>
      </c>
      <c r="C333" s="1" t="e">
        <f t="shared" si="51"/>
        <v>#VALUE!</v>
      </c>
      <c r="D333" s="5" t="e">
        <f>IF('Fixed Rate'!E364="",E333-C333,IF(ISBLANK('Fixed Rate'!E364),0,'Fixed Rate'!E364-C333))</f>
        <v>#VALUE!</v>
      </c>
      <c r="E333" s="1" t="e">
        <f t="shared" si="52"/>
        <v>#VALUE!</v>
      </c>
      <c r="F333" s="1" t="e">
        <f t="shared" si="58"/>
        <v>#VALUE!</v>
      </c>
      <c r="G333" s="1" t="e">
        <f t="shared" si="53"/>
        <v>#VALUE!</v>
      </c>
      <c r="I333" s="10" t="str">
        <f t="shared" si="54"/>
        <v/>
      </c>
      <c r="J333" s="6" t="str">
        <f>'Adjustable Rate'!C364</f>
        <v/>
      </c>
      <c r="K333" s="1" t="e">
        <f t="shared" si="55"/>
        <v>#VALUE!</v>
      </c>
      <c r="L333" s="5" t="e">
        <f>IF('Adjustable Rate'!E364="",M333-K333,IF(ISBLANK('Adjustable Rate'!E364),0,'Adjustable Rate'!E364-K333))</f>
        <v>#VALUE!</v>
      </c>
      <c r="M333" s="1" t="e">
        <f t="shared" si="56"/>
        <v>#VALUE!</v>
      </c>
      <c r="N333" s="1" t="e">
        <f t="shared" si="59"/>
        <v>#VALUE!</v>
      </c>
      <c r="O333" s="1" t="e">
        <f t="shared" si="57"/>
        <v>#VALUE!</v>
      </c>
    </row>
    <row r="334" spans="1:15">
      <c r="A334" s="10" t="str">
        <f t="shared" si="50"/>
        <v/>
      </c>
      <c r="B334" s="6" t="str">
        <f>'Fixed Rate'!C365</f>
        <v/>
      </c>
      <c r="C334" s="1" t="e">
        <f t="shared" si="51"/>
        <v>#VALUE!</v>
      </c>
      <c r="D334" s="5" t="e">
        <f>IF('Fixed Rate'!E365="",E334-C334,IF(ISBLANK('Fixed Rate'!E365),0,'Fixed Rate'!E365-C334))</f>
        <v>#VALUE!</v>
      </c>
      <c r="E334" s="1" t="e">
        <f t="shared" si="52"/>
        <v>#VALUE!</v>
      </c>
      <c r="F334" s="1" t="e">
        <f t="shared" si="58"/>
        <v>#VALUE!</v>
      </c>
      <c r="G334" s="1" t="e">
        <f t="shared" si="53"/>
        <v>#VALUE!</v>
      </c>
      <c r="I334" s="10" t="str">
        <f t="shared" si="54"/>
        <v/>
      </c>
      <c r="J334" s="6" t="str">
        <f>'Adjustable Rate'!C365</f>
        <v/>
      </c>
      <c r="K334" s="1" t="e">
        <f t="shared" si="55"/>
        <v>#VALUE!</v>
      </c>
      <c r="L334" s="5" t="e">
        <f>IF('Adjustable Rate'!E365="",M334-K334,IF(ISBLANK('Adjustable Rate'!E365),0,'Adjustable Rate'!E365-K334))</f>
        <v>#VALUE!</v>
      </c>
      <c r="M334" s="1" t="e">
        <f t="shared" si="56"/>
        <v>#VALUE!</v>
      </c>
      <c r="N334" s="1" t="e">
        <f t="shared" si="59"/>
        <v>#VALUE!</v>
      </c>
      <c r="O334" s="1" t="e">
        <f t="shared" si="57"/>
        <v>#VALUE!</v>
      </c>
    </row>
    <row r="335" spans="1:15">
      <c r="A335" s="10" t="str">
        <f t="shared" si="50"/>
        <v/>
      </c>
      <c r="B335" s="6" t="str">
        <f>'Fixed Rate'!C366</f>
        <v/>
      </c>
      <c r="C335" s="1" t="e">
        <f t="shared" si="51"/>
        <v>#VALUE!</v>
      </c>
      <c r="D335" s="5" t="e">
        <f>IF('Fixed Rate'!E366="",E335-C335,IF(ISBLANK('Fixed Rate'!E366),0,'Fixed Rate'!E366-C335))</f>
        <v>#VALUE!</v>
      </c>
      <c r="E335" s="1" t="e">
        <f t="shared" si="52"/>
        <v>#VALUE!</v>
      </c>
      <c r="F335" s="1" t="e">
        <f t="shared" si="58"/>
        <v>#VALUE!</v>
      </c>
      <c r="G335" s="1" t="e">
        <f t="shared" si="53"/>
        <v>#VALUE!</v>
      </c>
      <c r="I335" s="10" t="str">
        <f t="shared" si="54"/>
        <v/>
      </c>
      <c r="J335" s="6" t="str">
        <f>'Adjustable Rate'!C366</f>
        <v/>
      </c>
      <c r="K335" s="1" t="e">
        <f t="shared" si="55"/>
        <v>#VALUE!</v>
      </c>
      <c r="L335" s="5" t="e">
        <f>IF('Adjustable Rate'!E366="",M335-K335,IF(ISBLANK('Adjustable Rate'!E366),0,'Adjustable Rate'!E366-K335))</f>
        <v>#VALUE!</v>
      </c>
      <c r="M335" s="1" t="e">
        <f t="shared" si="56"/>
        <v>#VALUE!</v>
      </c>
      <c r="N335" s="1" t="e">
        <f t="shared" si="59"/>
        <v>#VALUE!</v>
      </c>
      <c r="O335" s="1" t="e">
        <f t="shared" si="57"/>
        <v>#VALUE!</v>
      </c>
    </row>
    <row r="336" spans="1:15">
      <c r="A336" s="10" t="str">
        <f t="shared" si="50"/>
        <v/>
      </c>
      <c r="B336" s="6" t="str">
        <f>'Fixed Rate'!C367</f>
        <v/>
      </c>
      <c r="C336" s="1" t="e">
        <f t="shared" si="51"/>
        <v>#VALUE!</v>
      </c>
      <c r="D336" s="5" t="e">
        <f>IF('Fixed Rate'!E367="",E336-C336,IF(ISBLANK('Fixed Rate'!E367),0,'Fixed Rate'!E367-C336))</f>
        <v>#VALUE!</v>
      </c>
      <c r="E336" s="1" t="e">
        <f t="shared" si="52"/>
        <v>#VALUE!</v>
      </c>
      <c r="F336" s="1" t="e">
        <f t="shared" si="58"/>
        <v>#VALUE!</v>
      </c>
      <c r="G336" s="1" t="e">
        <f t="shared" si="53"/>
        <v>#VALUE!</v>
      </c>
      <c r="I336" s="10" t="str">
        <f t="shared" si="54"/>
        <v/>
      </c>
      <c r="J336" s="6" t="str">
        <f>'Adjustable Rate'!C367</f>
        <v/>
      </c>
      <c r="K336" s="1" t="e">
        <f t="shared" si="55"/>
        <v>#VALUE!</v>
      </c>
      <c r="L336" s="5" t="e">
        <f>IF('Adjustable Rate'!E367="",M336-K336,IF(ISBLANK('Adjustable Rate'!E367),0,'Adjustable Rate'!E367-K336))</f>
        <v>#VALUE!</v>
      </c>
      <c r="M336" s="1" t="e">
        <f t="shared" si="56"/>
        <v>#VALUE!</v>
      </c>
      <c r="N336" s="1" t="e">
        <f t="shared" si="59"/>
        <v>#VALUE!</v>
      </c>
      <c r="O336" s="1" t="e">
        <f t="shared" si="57"/>
        <v>#VALUE!</v>
      </c>
    </row>
    <row r="337" spans="1:15">
      <c r="A337" s="10" t="str">
        <f t="shared" si="50"/>
        <v/>
      </c>
      <c r="B337" s="6" t="str">
        <f>'Fixed Rate'!C368</f>
        <v/>
      </c>
      <c r="C337" s="1" t="e">
        <f t="shared" si="51"/>
        <v>#VALUE!</v>
      </c>
      <c r="D337" s="5" t="e">
        <f>IF('Fixed Rate'!E368="",E337-C337,IF(ISBLANK('Fixed Rate'!E368),0,'Fixed Rate'!E368-C337))</f>
        <v>#VALUE!</v>
      </c>
      <c r="E337" s="1" t="e">
        <f t="shared" si="52"/>
        <v>#VALUE!</v>
      </c>
      <c r="F337" s="1" t="e">
        <f t="shared" si="58"/>
        <v>#VALUE!</v>
      </c>
      <c r="G337" s="1" t="e">
        <f t="shared" si="53"/>
        <v>#VALUE!</v>
      </c>
      <c r="I337" s="10" t="str">
        <f t="shared" si="54"/>
        <v/>
      </c>
      <c r="J337" s="6" t="str">
        <f>'Adjustable Rate'!C368</f>
        <v/>
      </c>
      <c r="K337" s="1" t="e">
        <f t="shared" si="55"/>
        <v>#VALUE!</v>
      </c>
      <c r="L337" s="5" t="e">
        <f>IF('Adjustable Rate'!E368="",M337-K337,IF(ISBLANK('Adjustable Rate'!E368),0,'Adjustable Rate'!E368-K337))</f>
        <v>#VALUE!</v>
      </c>
      <c r="M337" s="1" t="e">
        <f t="shared" si="56"/>
        <v>#VALUE!</v>
      </c>
      <c r="N337" s="1" t="e">
        <f t="shared" si="59"/>
        <v>#VALUE!</v>
      </c>
      <c r="O337" s="1" t="e">
        <f t="shared" si="57"/>
        <v>#VALUE!</v>
      </c>
    </row>
    <row r="338" spans="1:15">
      <c r="A338" s="10" t="str">
        <f t="shared" si="50"/>
        <v/>
      </c>
      <c r="B338" s="6" t="str">
        <f>'Fixed Rate'!C369</f>
        <v/>
      </c>
      <c r="C338" s="1" t="e">
        <f t="shared" si="51"/>
        <v>#VALUE!</v>
      </c>
      <c r="D338" s="5" t="e">
        <f>IF('Fixed Rate'!E369="",E338-C338,IF(ISBLANK('Fixed Rate'!E369),0,'Fixed Rate'!E369-C338))</f>
        <v>#VALUE!</v>
      </c>
      <c r="E338" s="1" t="e">
        <f t="shared" si="52"/>
        <v>#VALUE!</v>
      </c>
      <c r="F338" s="1" t="e">
        <f t="shared" si="58"/>
        <v>#VALUE!</v>
      </c>
      <c r="G338" s="1" t="e">
        <f t="shared" si="53"/>
        <v>#VALUE!</v>
      </c>
      <c r="I338" s="10" t="str">
        <f t="shared" si="54"/>
        <v/>
      </c>
      <c r="J338" s="6" t="str">
        <f>'Adjustable Rate'!C369</f>
        <v/>
      </c>
      <c r="K338" s="1" t="e">
        <f t="shared" si="55"/>
        <v>#VALUE!</v>
      </c>
      <c r="L338" s="5" t="e">
        <f>IF('Adjustable Rate'!E369="",M338-K338,IF(ISBLANK('Adjustable Rate'!E369),0,'Adjustable Rate'!E369-K338))</f>
        <v>#VALUE!</v>
      </c>
      <c r="M338" s="1" t="e">
        <f t="shared" si="56"/>
        <v>#VALUE!</v>
      </c>
      <c r="N338" s="1" t="e">
        <f t="shared" si="59"/>
        <v>#VALUE!</v>
      </c>
      <c r="O338" s="1" t="e">
        <f t="shared" si="57"/>
        <v>#VALUE!</v>
      </c>
    </row>
    <row r="339" spans="1:15">
      <c r="A339" s="10" t="str">
        <f t="shared" si="50"/>
        <v/>
      </c>
      <c r="B339" s="6" t="str">
        <f>'Fixed Rate'!C370</f>
        <v/>
      </c>
      <c r="C339" s="1" t="e">
        <f t="shared" si="51"/>
        <v>#VALUE!</v>
      </c>
      <c r="D339" s="5" t="e">
        <f>IF('Fixed Rate'!E370="",E339-C339,IF(ISBLANK('Fixed Rate'!E370),0,'Fixed Rate'!E370-C339))</f>
        <v>#VALUE!</v>
      </c>
      <c r="E339" s="1" t="e">
        <f t="shared" si="52"/>
        <v>#VALUE!</v>
      </c>
      <c r="F339" s="1" t="e">
        <f t="shared" si="58"/>
        <v>#VALUE!</v>
      </c>
      <c r="G339" s="1" t="e">
        <f t="shared" si="53"/>
        <v>#VALUE!</v>
      </c>
      <c r="I339" s="10" t="str">
        <f t="shared" si="54"/>
        <v/>
      </c>
      <c r="J339" s="6" t="str">
        <f>'Adjustable Rate'!C370</f>
        <v/>
      </c>
      <c r="K339" s="1" t="e">
        <f t="shared" si="55"/>
        <v>#VALUE!</v>
      </c>
      <c r="L339" s="5" t="e">
        <f>IF('Adjustable Rate'!E370="",M339-K339,IF(ISBLANK('Adjustable Rate'!E370),0,'Adjustable Rate'!E370-K339))</f>
        <v>#VALUE!</v>
      </c>
      <c r="M339" s="1" t="e">
        <f t="shared" si="56"/>
        <v>#VALUE!</v>
      </c>
      <c r="N339" s="1" t="e">
        <f t="shared" si="59"/>
        <v>#VALUE!</v>
      </c>
      <c r="O339" s="1" t="e">
        <f t="shared" si="57"/>
        <v>#VALUE!</v>
      </c>
    </row>
    <row r="340" spans="1:15">
      <c r="A340" s="10" t="str">
        <f t="shared" si="50"/>
        <v/>
      </c>
      <c r="B340" s="6" t="str">
        <f>'Fixed Rate'!C371</f>
        <v/>
      </c>
      <c r="C340" s="1" t="e">
        <f t="shared" si="51"/>
        <v>#VALUE!</v>
      </c>
      <c r="D340" s="5" t="e">
        <f>IF('Fixed Rate'!E371="",E340-C340,IF(ISBLANK('Fixed Rate'!E371),0,'Fixed Rate'!E371-C340))</f>
        <v>#VALUE!</v>
      </c>
      <c r="E340" s="1" t="e">
        <f t="shared" si="52"/>
        <v>#VALUE!</v>
      </c>
      <c r="F340" s="1" t="e">
        <f t="shared" si="58"/>
        <v>#VALUE!</v>
      </c>
      <c r="G340" s="1" t="e">
        <f t="shared" si="53"/>
        <v>#VALUE!</v>
      </c>
      <c r="I340" s="10" t="str">
        <f t="shared" si="54"/>
        <v/>
      </c>
      <c r="J340" s="6" t="str">
        <f>'Adjustable Rate'!C371</f>
        <v/>
      </c>
      <c r="K340" s="1" t="e">
        <f t="shared" si="55"/>
        <v>#VALUE!</v>
      </c>
      <c r="L340" s="5" t="e">
        <f>IF('Adjustable Rate'!E371="",M340-K340,IF(ISBLANK('Adjustable Rate'!E371),0,'Adjustable Rate'!E371-K340))</f>
        <v>#VALUE!</v>
      </c>
      <c r="M340" s="1" t="e">
        <f t="shared" si="56"/>
        <v>#VALUE!</v>
      </c>
      <c r="N340" s="1" t="e">
        <f t="shared" si="59"/>
        <v>#VALUE!</v>
      </c>
      <c r="O340" s="1" t="e">
        <f t="shared" si="57"/>
        <v>#VALUE!</v>
      </c>
    </row>
    <row r="341" spans="1:15">
      <c r="A341" s="10" t="str">
        <f t="shared" si="50"/>
        <v/>
      </c>
      <c r="B341" s="6" t="str">
        <f>'Fixed Rate'!C372</f>
        <v/>
      </c>
      <c r="C341" s="1" t="e">
        <f t="shared" si="51"/>
        <v>#VALUE!</v>
      </c>
      <c r="D341" s="5" t="e">
        <f>IF('Fixed Rate'!E372="",E341-C341,IF(ISBLANK('Fixed Rate'!E372),0,'Fixed Rate'!E372-C341))</f>
        <v>#VALUE!</v>
      </c>
      <c r="E341" s="1" t="e">
        <f t="shared" si="52"/>
        <v>#VALUE!</v>
      </c>
      <c r="F341" s="1" t="e">
        <f t="shared" si="58"/>
        <v>#VALUE!</v>
      </c>
      <c r="G341" s="1" t="e">
        <f t="shared" si="53"/>
        <v>#VALUE!</v>
      </c>
      <c r="I341" s="10" t="str">
        <f t="shared" si="54"/>
        <v/>
      </c>
      <c r="J341" s="6" t="str">
        <f>'Adjustable Rate'!C372</f>
        <v/>
      </c>
      <c r="K341" s="1" t="e">
        <f t="shared" si="55"/>
        <v>#VALUE!</v>
      </c>
      <c r="L341" s="5" t="e">
        <f>IF('Adjustable Rate'!E372="",M341-K341,IF(ISBLANK('Adjustable Rate'!E372),0,'Adjustable Rate'!E372-K341))</f>
        <v>#VALUE!</v>
      </c>
      <c r="M341" s="1" t="e">
        <f t="shared" si="56"/>
        <v>#VALUE!</v>
      </c>
      <c r="N341" s="1" t="e">
        <f t="shared" si="59"/>
        <v>#VALUE!</v>
      </c>
      <c r="O341" s="1" t="e">
        <f t="shared" si="57"/>
        <v>#VALUE!</v>
      </c>
    </row>
    <row r="342" spans="1:15">
      <c r="A342" s="10" t="str">
        <f t="shared" si="50"/>
        <v/>
      </c>
      <c r="B342" s="6" t="str">
        <f>'Fixed Rate'!C373</f>
        <v/>
      </c>
      <c r="C342" s="1" t="e">
        <f t="shared" si="51"/>
        <v>#VALUE!</v>
      </c>
      <c r="D342" s="5" t="e">
        <f>IF('Fixed Rate'!E373="",E342-C342,IF(ISBLANK('Fixed Rate'!E373),0,'Fixed Rate'!E373-C342))</f>
        <v>#VALUE!</v>
      </c>
      <c r="E342" s="1" t="e">
        <f t="shared" si="52"/>
        <v>#VALUE!</v>
      </c>
      <c r="F342" s="1" t="e">
        <f t="shared" si="58"/>
        <v>#VALUE!</v>
      </c>
      <c r="G342" s="1" t="e">
        <f t="shared" si="53"/>
        <v>#VALUE!</v>
      </c>
      <c r="I342" s="10" t="str">
        <f t="shared" si="54"/>
        <v/>
      </c>
      <c r="J342" s="6" t="str">
        <f>'Adjustable Rate'!C373</f>
        <v/>
      </c>
      <c r="K342" s="1" t="e">
        <f t="shared" si="55"/>
        <v>#VALUE!</v>
      </c>
      <c r="L342" s="5" t="e">
        <f>IF('Adjustable Rate'!E373="",M342-K342,IF(ISBLANK('Adjustable Rate'!E373),0,'Adjustable Rate'!E373-K342))</f>
        <v>#VALUE!</v>
      </c>
      <c r="M342" s="1" t="e">
        <f t="shared" si="56"/>
        <v>#VALUE!</v>
      </c>
      <c r="N342" s="1" t="e">
        <f t="shared" si="59"/>
        <v>#VALUE!</v>
      </c>
      <c r="O342" s="1" t="e">
        <f t="shared" si="57"/>
        <v>#VALUE!</v>
      </c>
    </row>
    <row r="343" spans="1:15">
      <c r="A343" s="10" t="str">
        <f t="shared" si="50"/>
        <v/>
      </c>
      <c r="B343" s="6" t="str">
        <f>'Fixed Rate'!C374</f>
        <v/>
      </c>
      <c r="C343" s="1" t="e">
        <f t="shared" si="51"/>
        <v>#VALUE!</v>
      </c>
      <c r="D343" s="5" t="e">
        <f>IF('Fixed Rate'!E374="",E343-C343,IF(ISBLANK('Fixed Rate'!E374),0,'Fixed Rate'!E374-C343))</f>
        <v>#VALUE!</v>
      </c>
      <c r="E343" s="1" t="e">
        <f t="shared" si="52"/>
        <v>#VALUE!</v>
      </c>
      <c r="F343" s="1" t="e">
        <f t="shared" si="58"/>
        <v>#VALUE!</v>
      </c>
      <c r="G343" s="1" t="e">
        <f t="shared" si="53"/>
        <v>#VALUE!</v>
      </c>
      <c r="I343" s="10" t="str">
        <f t="shared" si="54"/>
        <v/>
      </c>
      <c r="J343" s="6" t="str">
        <f>'Adjustable Rate'!C374</f>
        <v/>
      </c>
      <c r="K343" s="1" t="e">
        <f t="shared" si="55"/>
        <v>#VALUE!</v>
      </c>
      <c r="L343" s="5" t="e">
        <f>IF('Adjustable Rate'!E374="",M343-K343,IF(ISBLANK('Adjustable Rate'!E374),0,'Adjustable Rate'!E374-K343))</f>
        <v>#VALUE!</v>
      </c>
      <c r="M343" s="1" t="e">
        <f t="shared" si="56"/>
        <v>#VALUE!</v>
      </c>
      <c r="N343" s="1" t="e">
        <f t="shared" si="59"/>
        <v>#VALUE!</v>
      </c>
      <c r="O343" s="1" t="e">
        <f t="shared" si="57"/>
        <v>#VALUE!</v>
      </c>
    </row>
    <row r="344" spans="1:15">
      <c r="A344" s="10" t="str">
        <f t="shared" si="50"/>
        <v/>
      </c>
      <c r="B344" s="6" t="str">
        <f>'Fixed Rate'!C375</f>
        <v/>
      </c>
      <c r="C344" s="1" t="e">
        <f t="shared" si="51"/>
        <v>#VALUE!</v>
      </c>
      <c r="D344" s="5" t="e">
        <f>IF('Fixed Rate'!E375="",E344-C344,IF(ISBLANK('Fixed Rate'!E375),0,'Fixed Rate'!E375-C344))</f>
        <v>#VALUE!</v>
      </c>
      <c r="E344" s="1" t="e">
        <f t="shared" si="52"/>
        <v>#VALUE!</v>
      </c>
      <c r="F344" s="1" t="e">
        <f t="shared" si="58"/>
        <v>#VALUE!</v>
      </c>
      <c r="G344" s="1" t="e">
        <f t="shared" si="53"/>
        <v>#VALUE!</v>
      </c>
      <c r="I344" s="10" t="str">
        <f t="shared" si="54"/>
        <v/>
      </c>
      <c r="J344" s="6" t="str">
        <f>'Adjustable Rate'!C375</f>
        <v/>
      </c>
      <c r="K344" s="1" t="e">
        <f t="shared" si="55"/>
        <v>#VALUE!</v>
      </c>
      <c r="L344" s="5" t="e">
        <f>IF('Adjustable Rate'!E375="",M344-K344,IF(ISBLANK('Adjustable Rate'!E375),0,'Adjustable Rate'!E375-K344))</f>
        <v>#VALUE!</v>
      </c>
      <c r="M344" s="1" t="e">
        <f t="shared" si="56"/>
        <v>#VALUE!</v>
      </c>
      <c r="N344" s="1" t="e">
        <f t="shared" si="59"/>
        <v>#VALUE!</v>
      </c>
      <c r="O344" s="1" t="e">
        <f t="shared" si="57"/>
        <v>#VALUE!</v>
      </c>
    </row>
    <row r="345" spans="1:15">
      <c r="A345" s="10" t="str">
        <f t="shared" si="50"/>
        <v/>
      </c>
      <c r="B345" s="6" t="str">
        <f>'Fixed Rate'!C376</f>
        <v/>
      </c>
      <c r="C345" s="1" t="e">
        <f t="shared" si="51"/>
        <v>#VALUE!</v>
      </c>
      <c r="D345" s="5" t="e">
        <f>IF('Fixed Rate'!E376="",E345-C345,IF(ISBLANK('Fixed Rate'!E376),0,'Fixed Rate'!E376-C345))</f>
        <v>#VALUE!</v>
      </c>
      <c r="E345" s="1" t="e">
        <f t="shared" si="52"/>
        <v>#VALUE!</v>
      </c>
      <c r="F345" s="1" t="e">
        <f t="shared" si="58"/>
        <v>#VALUE!</v>
      </c>
      <c r="G345" s="1" t="e">
        <f t="shared" si="53"/>
        <v>#VALUE!</v>
      </c>
      <c r="I345" s="10" t="str">
        <f t="shared" si="54"/>
        <v/>
      </c>
      <c r="J345" s="6" t="str">
        <f>'Adjustable Rate'!C376</f>
        <v/>
      </c>
      <c r="K345" s="1" t="e">
        <f t="shared" si="55"/>
        <v>#VALUE!</v>
      </c>
      <c r="L345" s="5" t="e">
        <f>IF('Adjustable Rate'!E376="",M345-K345,IF(ISBLANK('Adjustable Rate'!E376),0,'Adjustable Rate'!E376-K345))</f>
        <v>#VALUE!</v>
      </c>
      <c r="M345" s="1" t="e">
        <f t="shared" si="56"/>
        <v>#VALUE!</v>
      </c>
      <c r="N345" s="1" t="e">
        <f t="shared" si="59"/>
        <v>#VALUE!</v>
      </c>
      <c r="O345" s="1" t="e">
        <f t="shared" si="57"/>
        <v>#VALUE!</v>
      </c>
    </row>
    <row r="346" spans="1:15">
      <c r="A346" s="10" t="str">
        <f t="shared" si="50"/>
        <v/>
      </c>
      <c r="B346" s="6" t="str">
        <f>'Fixed Rate'!C377</f>
        <v/>
      </c>
      <c r="C346" s="1" t="e">
        <f t="shared" si="51"/>
        <v>#VALUE!</v>
      </c>
      <c r="D346" s="5" t="e">
        <f>IF('Fixed Rate'!E377="",E346-C346,IF(ISBLANK('Fixed Rate'!E377),0,'Fixed Rate'!E377-C346))</f>
        <v>#VALUE!</v>
      </c>
      <c r="E346" s="1" t="e">
        <f t="shared" si="52"/>
        <v>#VALUE!</v>
      </c>
      <c r="F346" s="1" t="e">
        <f t="shared" si="58"/>
        <v>#VALUE!</v>
      </c>
      <c r="G346" s="1" t="e">
        <f t="shared" si="53"/>
        <v>#VALUE!</v>
      </c>
      <c r="I346" s="10" t="str">
        <f t="shared" si="54"/>
        <v/>
      </c>
      <c r="J346" s="6" t="str">
        <f>'Adjustable Rate'!C377</f>
        <v/>
      </c>
      <c r="K346" s="1" t="e">
        <f t="shared" si="55"/>
        <v>#VALUE!</v>
      </c>
      <c r="L346" s="5" t="e">
        <f>IF('Adjustable Rate'!E377="",M346-K346,IF(ISBLANK('Adjustable Rate'!E377),0,'Adjustable Rate'!E377-K346))</f>
        <v>#VALUE!</v>
      </c>
      <c r="M346" s="1" t="e">
        <f t="shared" si="56"/>
        <v>#VALUE!</v>
      </c>
      <c r="N346" s="1" t="e">
        <f t="shared" si="59"/>
        <v>#VALUE!</v>
      </c>
      <c r="O346" s="1" t="e">
        <f t="shared" si="57"/>
        <v>#VALUE!</v>
      </c>
    </row>
    <row r="347" spans="1:15">
      <c r="A347" s="10" t="str">
        <f t="shared" si="50"/>
        <v/>
      </c>
      <c r="B347" s="6" t="str">
        <f>'Fixed Rate'!C378</f>
        <v/>
      </c>
      <c r="C347" s="1" t="e">
        <f t="shared" si="51"/>
        <v>#VALUE!</v>
      </c>
      <c r="D347" s="5" t="e">
        <f>IF('Fixed Rate'!E378="",E347-C347,IF(ISBLANK('Fixed Rate'!E378),0,'Fixed Rate'!E378-C347))</f>
        <v>#VALUE!</v>
      </c>
      <c r="E347" s="1" t="e">
        <f t="shared" si="52"/>
        <v>#VALUE!</v>
      </c>
      <c r="F347" s="1" t="e">
        <f t="shared" si="58"/>
        <v>#VALUE!</v>
      </c>
      <c r="G347" s="1" t="e">
        <f t="shared" si="53"/>
        <v>#VALUE!</v>
      </c>
      <c r="I347" s="10" t="str">
        <f t="shared" si="54"/>
        <v/>
      </c>
      <c r="J347" s="6" t="str">
        <f>'Adjustable Rate'!C378</f>
        <v/>
      </c>
      <c r="K347" s="1" t="e">
        <f t="shared" si="55"/>
        <v>#VALUE!</v>
      </c>
      <c r="L347" s="5" t="e">
        <f>IF('Adjustable Rate'!E378="",M347-K347,IF(ISBLANK('Adjustable Rate'!E378),0,'Adjustable Rate'!E378-K347))</f>
        <v>#VALUE!</v>
      </c>
      <c r="M347" s="1" t="e">
        <f t="shared" si="56"/>
        <v>#VALUE!</v>
      </c>
      <c r="N347" s="1" t="e">
        <f t="shared" si="59"/>
        <v>#VALUE!</v>
      </c>
      <c r="O347" s="1" t="e">
        <f t="shared" si="57"/>
        <v>#VALUE!</v>
      </c>
    </row>
    <row r="348" spans="1:15">
      <c r="A348" s="10" t="str">
        <f t="shared" si="50"/>
        <v/>
      </c>
      <c r="B348" s="6" t="str">
        <f>'Fixed Rate'!C379</f>
        <v/>
      </c>
      <c r="C348" s="1" t="e">
        <f t="shared" si="51"/>
        <v>#VALUE!</v>
      </c>
      <c r="D348" s="5" t="e">
        <f>IF('Fixed Rate'!E379="",E348-C348,IF(ISBLANK('Fixed Rate'!E379),0,'Fixed Rate'!E379-C348))</f>
        <v>#VALUE!</v>
      </c>
      <c r="E348" s="1" t="e">
        <f t="shared" si="52"/>
        <v>#VALUE!</v>
      </c>
      <c r="F348" s="1" t="e">
        <f t="shared" si="58"/>
        <v>#VALUE!</v>
      </c>
      <c r="G348" s="1" t="e">
        <f t="shared" si="53"/>
        <v>#VALUE!</v>
      </c>
      <c r="I348" s="10" t="str">
        <f t="shared" si="54"/>
        <v/>
      </c>
      <c r="J348" s="6" t="str">
        <f>'Adjustable Rate'!C379</f>
        <v/>
      </c>
      <c r="K348" s="1" t="e">
        <f t="shared" si="55"/>
        <v>#VALUE!</v>
      </c>
      <c r="L348" s="5" t="e">
        <f>IF('Adjustable Rate'!E379="",M348-K348,IF(ISBLANK('Adjustable Rate'!E379),0,'Adjustable Rate'!E379-K348))</f>
        <v>#VALUE!</v>
      </c>
      <c r="M348" s="1" t="e">
        <f t="shared" si="56"/>
        <v>#VALUE!</v>
      </c>
      <c r="N348" s="1" t="e">
        <f t="shared" si="59"/>
        <v>#VALUE!</v>
      </c>
      <c r="O348" s="1" t="e">
        <f t="shared" si="57"/>
        <v>#VALUE!</v>
      </c>
    </row>
    <row r="349" spans="1:15">
      <c r="A349" s="10" t="str">
        <f t="shared" si="50"/>
        <v/>
      </c>
      <c r="B349" s="6" t="str">
        <f>'Fixed Rate'!C380</f>
        <v/>
      </c>
      <c r="C349" s="1" t="e">
        <f t="shared" si="51"/>
        <v>#VALUE!</v>
      </c>
      <c r="D349" s="5" t="e">
        <f>IF('Fixed Rate'!E380="",E349-C349,IF(ISBLANK('Fixed Rate'!E380),0,'Fixed Rate'!E380-C349))</f>
        <v>#VALUE!</v>
      </c>
      <c r="E349" s="1" t="e">
        <f t="shared" si="52"/>
        <v>#VALUE!</v>
      </c>
      <c r="F349" s="1" t="e">
        <f t="shared" si="58"/>
        <v>#VALUE!</v>
      </c>
      <c r="G349" s="1" t="e">
        <f t="shared" si="53"/>
        <v>#VALUE!</v>
      </c>
      <c r="I349" s="10" t="str">
        <f t="shared" si="54"/>
        <v/>
      </c>
      <c r="J349" s="6" t="str">
        <f>'Adjustable Rate'!C380</f>
        <v/>
      </c>
      <c r="K349" s="1" t="e">
        <f t="shared" si="55"/>
        <v>#VALUE!</v>
      </c>
      <c r="L349" s="5" t="e">
        <f>IF('Adjustable Rate'!E380="",M349-K349,IF(ISBLANK('Adjustable Rate'!E380),0,'Adjustable Rate'!E380-K349))</f>
        <v>#VALUE!</v>
      </c>
      <c r="M349" s="1" t="e">
        <f t="shared" si="56"/>
        <v>#VALUE!</v>
      </c>
      <c r="N349" s="1" t="e">
        <f t="shared" si="59"/>
        <v>#VALUE!</v>
      </c>
      <c r="O349" s="1" t="e">
        <f t="shared" si="57"/>
        <v>#VALUE!</v>
      </c>
    </row>
    <row r="350" spans="1:15">
      <c r="A350" s="10" t="str">
        <f t="shared" si="50"/>
        <v/>
      </c>
      <c r="B350" s="6" t="str">
        <f>'Fixed Rate'!C381</f>
        <v/>
      </c>
      <c r="C350" s="1" t="e">
        <f t="shared" si="51"/>
        <v>#VALUE!</v>
      </c>
      <c r="D350" s="5" t="e">
        <f>IF('Fixed Rate'!E381="",E350-C350,IF(ISBLANK('Fixed Rate'!E381),0,'Fixed Rate'!E381-C350))</f>
        <v>#VALUE!</v>
      </c>
      <c r="E350" s="1" t="e">
        <f t="shared" si="52"/>
        <v>#VALUE!</v>
      </c>
      <c r="F350" s="1" t="e">
        <f t="shared" si="58"/>
        <v>#VALUE!</v>
      </c>
      <c r="G350" s="1" t="e">
        <f t="shared" si="53"/>
        <v>#VALUE!</v>
      </c>
      <c r="I350" s="10" t="str">
        <f t="shared" si="54"/>
        <v/>
      </c>
      <c r="J350" s="6" t="str">
        <f>'Adjustable Rate'!C381</f>
        <v/>
      </c>
      <c r="K350" s="1" t="e">
        <f t="shared" si="55"/>
        <v>#VALUE!</v>
      </c>
      <c r="L350" s="5" t="e">
        <f>IF('Adjustable Rate'!E381="",M350-K350,IF(ISBLANK('Adjustable Rate'!E381),0,'Adjustable Rate'!E381-K350))</f>
        <v>#VALUE!</v>
      </c>
      <c r="M350" s="1" t="e">
        <f t="shared" si="56"/>
        <v>#VALUE!</v>
      </c>
      <c r="N350" s="1" t="e">
        <f t="shared" si="59"/>
        <v>#VALUE!</v>
      </c>
      <c r="O350" s="1" t="e">
        <f t="shared" si="57"/>
        <v>#VALUE!</v>
      </c>
    </row>
    <row r="351" spans="1:15">
      <c r="A351" s="10" t="str">
        <f t="shared" si="50"/>
        <v/>
      </c>
      <c r="B351" s="6" t="str">
        <f>'Fixed Rate'!C382</f>
        <v/>
      </c>
      <c r="C351" s="1" t="e">
        <f t="shared" si="51"/>
        <v>#VALUE!</v>
      </c>
      <c r="D351" s="5" t="e">
        <f>IF('Fixed Rate'!E382="",E351-C351,IF(ISBLANK('Fixed Rate'!E382),0,'Fixed Rate'!E382-C351))</f>
        <v>#VALUE!</v>
      </c>
      <c r="E351" s="1" t="e">
        <f t="shared" si="52"/>
        <v>#VALUE!</v>
      </c>
      <c r="F351" s="1" t="e">
        <f t="shared" si="58"/>
        <v>#VALUE!</v>
      </c>
      <c r="G351" s="1" t="e">
        <f t="shared" si="53"/>
        <v>#VALUE!</v>
      </c>
      <c r="I351" s="10" t="str">
        <f t="shared" si="54"/>
        <v/>
      </c>
      <c r="J351" s="6" t="str">
        <f>'Adjustable Rate'!C382</f>
        <v/>
      </c>
      <c r="K351" s="1" t="e">
        <f t="shared" si="55"/>
        <v>#VALUE!</v>
      </c>
      <c r="L351" s="5" t="e">
        <f>IF('Adjustable Rate'!E382="",M351-K351,IF(ISBLANK('Adjustable Rate'!E382),0,'Adjustable Rate'!E382-K351))</f>
        <v>#VALUE!</v>
      </c>
      <c r="M351" s="1" t="e">
        <f t="shared" si="56"/>
        <v>#VALUE!</v>
      </c>
      <c r="N351" s="1" t="e">
        <f t="shared" si="59"/>
        <v>#VALUE!</v>
      </c>
      <c r="O351" s="1" t="e">
        <f t="shared" si="57"/>
        <v>#VALUE!</v>
      </c>
    </row>
    <row r="352" spans="1:15">
      <c r="A352" s="10" t="str">
        <f t="shared" si="50"/>
        <v/>
      </c>
      <c r="B352" s="6" t="str">
        <f>'Fixed Rate'!C383</f>
        <v/>
      </c>
      <c r="C352" s="1" t="e">
        <f t="shared" si="51"/>
        <v>#VALUE!</v>
      </c>
      <c r="D352" s="5" t="e">
        <f>IF('Fixed Rate'!E383="",E352-C352,IF(ISBLANK('Fixed Rate'!E383),0,'Fixed Rate'!E383-C352))</f>
        <v>#VALUE!</v>
      </c>
      <c r="E352" s="1" t="e">
        <f t="shared" si="52"/>
        <v>#VALUE!</v>
      </c>
      <c r="F352" s="1" t="e">
        <f t="shared" si="58"/>
        <v>#VALUE!</v>
      </c>
      <c r="G352" s="1" t="e">
        <f t="shared" si="53"/>
        <v>#VALUE!</v>
      </c>
      <c r="I352" s="10" t="str">
        <f t="shared" si="54"/>
        <v/>
      </c>
      <c r="J352" s="6" t="str">
        <f>'Adjustable Rate'!C383</f>
        <v/>
      </c>
      <c r="K352" s="1" t="e">
        <f t="shared" si="55"/>
        <v>#VALUE!</v>
      </c>
      <c r="L352" s="5" t="e">
        <f>IF('Adjustable Rate'!E383="",M352-K352,IF(ISBLANK('Adjustable Rate'!E383),0,'Adjustable Rate'!E383-K352))</f>
        <v>#VALUE!</v>
      </c>
      <c r="M352" s="1" t="e">
        <f t="shared" si="56"/>
        <v>#VALUE!</v>
      </c>
      <c r="N352" s="1" t="e">
        <f t="shared" si="59"/>
        <v>#VALUE!</v>
      </c>
      <c r="O352" s="1" t="e">
        <f t="shared" si="57"/>
        <v>#VALUE!</v>
      </c>
    </row>
    <row r="353" spans="1:15">
      <c r="A353" s="10" t="str">
        <f t="shared" si="50"/>
        <v/>
      </c>
      <c r="B353" s="6" t="str">
        <f>'Fixed Rate'!C384</f>
        <v/>
      </c>
      <c r="C353" s="1" t="e">
        <f t="shared" si="51"/>
        <v>#VALUE!</v>
      </c>
      <c r="D353" s="5" t="e">
        <f>IF('Fixed Rate'!E384="",E353-C353,IF(ISBLANK('Fixed Rate'!E384),0,'Fixed Rate'!E384-C353))</f>
        <v>#VALUE!</v>
      </c>
      <c r="E353" s="1" t="e">
        <f t="shared" si="52"/>
        <v>#VALUE!</v>
      </c>
      <c r="F353" s="1" t="e">
        <f t="shared" si="58"/>
        <v>#VALUE!</v>
      </c>
      <c r="G353" s="1" t="e">
        <f t="shared" si="53"/>
        <v>#VALUE!</v>
      </c>
      <c r="I353" s="10" t="str">
        <f t="shared" si="54"/>
        <v/>
      </c>
      <c r="J353" s="6" t="str">
        <f>'Adjustable Rate'!C384</f>
        <v/>
      </c>
      <c r="K353" s="1" t="e">
        <f t="shared" si="55"/>
        <v>#VALUE!</v>
      </c>
      <c r="L353" s="5" t="e">
        <f>IF('Adjustable Rate'!E384="",M353-K353,IF(ISBLANK('Adjustable Rate'!E384),0,'Adjustable Rate'!E384-K353))</f>
        <v>#VALUE!</v>
      </c>
      <c r="M353" s="1" t="e">
        <f t="shared" si="56"/>
        <v>#VALUE!</v>
      </c>
      <c r="N353" s="1" t="e">
        <f t="shared" si="59"/>
        <v>#VALUE!</v>
      </c>
      <c r="O353" s="1" t="e">
        <f t="shared" si="57"/>
        <v>#VALUE!</v>
      </c>
    </row>
    <row r="354" spans="1:15">
      <c r="A354" s="10" t="str">
        <f t="shared" si="50"/>
        <v/>
      </c>
      <c r="B354" s="6" t="str">
        <f>'Fixed Rate'!C385</f>
        <v/>
      </c>
      <c r="C354" s="1" t="e">
        <f t="shared" si="51"/>
        <v>#VALUE!</v>
      </c>
      <c r="D354" s="5" t="e">
        <f>IF('Fixed Rate'!E385="",E354-C354,IF(ISBLANK('Fixed Rate'!E385),0,'Fixed Rate'!E385-C354))</f>
        <v>#VALUE!</v>
      </c>
      <c r="E354" s="1" t="e">
        <f t="shared" si="52"/>
        <v>#VALUE!</v>
      </c>
      <c r="F354" s="1" t="e">
        <f t="shared" si="58"/>
        <v>#VALUE!</v>
      </c>
      <c r="G354" s="1" t="e">
        <f t="shared" si="53"/>
        <v>#VALUE!</v>
      </c>
      <c r="I354" s="10" t="str">
        <f t="shared" si="54"/>
        <v/>
      </c>
      <c r="J354" s="6" t="str">
        <f>'Adjustable Rate'!C385</f>
        <v/>
      </c>
      <c r="K354" s="1" t="e">
        <f t="shared" si="55"/>
        <v>#VALUE!</v>
      </c>
      <c r="L354" s="5" t="e">
        <f>IF('Adjustable Rate'!E385="",M354-K354,IF(ISBLANK('Adjustable Rate'!E385),0,'Adjustable Rate'!E385-K354))</f>
        <v>#VALUE!</v>
      </c>
      <c r="M354" s="1" t="e">
        <f t="shared" si="56"/>
        <v>#VALUE!</v>
      </c>
      <c r="N354" s="1" t="e">
        <f t="shared" si="59"/>
        <v>#VALUE!</v>
      </c>
      <c r="O354" s="1" t="e">
        <f t="shared" si="57"/>
        <v>#VALUE!</v>
      </c>
    </row>
    <row r="355" spans="1:15">
      <c r="A355" s="10" t="str">
        <f t="shared" si="50"/>
        <v/>
      </c>
      <c r="B355" s="6" t="str">
        <f>'Fixed Rate'!C386</f>
        <v/>
      </c>
      <c r="C355" s="1" t="e">
        <f t="shared" si="51"/>
        <v>#VALUE!</v>
      </c>
      <c r="D355" s="5" t="e">
        <f>IF('Fixed Rate'!E386="",E355-C355,IF(ISBLANK('Fixed Rate'!E386),0,'Fixed Rate'!E386-C355))</f>
        <v>#VALUE!</v>
      </c>
      <c r="E355" s="1" t="e">
        <f t="shared" si="52"/>
        <v>#VALUE!</v>
      </c>
      <c r="F355" s="1" t="e">
        <f t="shared" si="58"/>
        <v>#VALUE!</v>
      </c>
      <c r="G355" s="1" t="e">
        <f t="shared" si="53"/>
        <v>#VALUE!</v>
      </c>
      <c r="I355" s="10" t="str">
        <f t="shared" si="54"/>
        <v/>
      </c>
      <c r="J355" s="6" t="str">
        <f>'Adjustable Rate'!C386</f>
        <v/>
      </c>
      <c r="K355" s="1" t="e">
        <f t="shared" si="55"/>
        <v>#VALUE!</v>
      </c>
      <c r="L355" s="5" t="e">
        <f>IF('Adjustable Rate'!E386="",M355-K355,IF(ISBLANK('Adjustable Rate'!E386),0,'Adjustable Rate'!E386-K355))</f>
        <v>#VALUE!</v>
      </c>
      <c r="M355" s="1" t="e">
        <f t="shared" si="56"/>
        <v>#VALUE!</v>
      </c>
      <c r="N355" s="1" t="e">
        <f t="shared" si="59"/>
        <v>#VALUE!</v>
      </c>
      <c r="O355" s="1" t="e">
        <f t="shared" si="57"/>
        <v>#VALUE!</v>
      </c>
    </row>
    <row r="356" spans="1:15">
      <c r="A356" s="10" t="str">
        <f t="shared" si="50"/>
        <v/>
      </c>
      <c r="B356" s="6" t="str">
        <f>'Fixed Rate'!C387</f>
        <v/>
      </c>
      <c r="C356" s="1" t="e">
        <f t="shared" si="51"/>
        <v>#VALUE!</v>
      </c>
      <c r="D356" s="5" t="e">
        <f>IF('Fixed Rate'!E387="",E356-C356,IF(ISBLANK('Fixed Rate'!E387),0,'Fixed Rate'!E387-C356))</f>
        <v>#VALUE!</v>
      </c>
      <c r="E356" s="1" t="e">
        <f t="shared" si="52"/>
        <v>#VALUE!</v>
      </c>
      <c r="F356" s="1" t="e">
        <f t="shared" si="58"/>
        <v>#VALUE!</v>
      </c>
      <c r="G356" s="1" t="e">
        <f t="shared" si="53"/>
        <v>#VALUE!</v>
      </c>
      <c r="I356" s="10" t="str">
        <f t="shared" si="54"/>
        <v/>
      </c>
      <c r="J356" s="6" t="str">
        <f>'Adjustable Rate'!C387</f>
        <v/>
      </c>
      <c r="K356" s="1" t="e">
        <f t="shared" si="55"/>
        <v>#VALUE!</v>
      </c>
      <c r="L356" s="5" t="e">
        <f>IF('Adjustable Rate'!E387="",M356-K356,IF(ISBLANK('Adjustable Rate'!E387),0,'Adjustable Rate'!E387-K356))</f>
        <v>#VALUE!</v>
      </c>
      <c r="M356" s="1" t="e">
        <f t="shared" si="56"/>
        <v>#VALUE!</v>
      </c>
      <c r="N356" s="1" t="e">
        <f t="shared" si="59"/>
        <v>#VALUE!</v>
      </c>
      <c r="O356" s="1" t="e">
        <f t="shared" si="57"/>
        <v>#VALUE!</v>
      </c>
    </row>
    <row r="357" spans="1:15">
      <c r="A357" s="10" t="str">
        <f t="shared" si="50"/>
        <v/>
      </c>
      <c r="B357" s="6" t="str">
        <f>'Fixed Rate'!C388</f>
        <v/>
      </c>
      <c r="C357" s="1" t="e">
        <f t="shared" si="51"/>
        <v>#VALUE!</v>
      </c>
      <c r="D357" s="5" t="e">
        <f>IF('Fixed Rate'!E388="",E357-C357,IF(ISBLANK('Fixed Rate'!E388),0,'Fixed Rate'!E388-C357))</f>
        <v>#VALUE!</v>
      </c>
      <c r="E357" s="1" t="e">
        <f t="shared" si="52"/>
        <v>#VALUE!</v>
      </c>
      <c r="F357" s="1" t="e">
        <f t="shared" si="58"/>
        <v>#VALUE!</v>
      </c>
      <c r="G357" s="1" t="e">
        <f t="shared" si="53"/>
        <v>#VALUE!</v>
      </c>
      <c r="I357" s="10" t="str">
        <f t="shared" si="54"/>
        <v/>
      </c>
      <c r="J357" s="6" t="str">
        <f>'Adjustable Rate'!C388</f>
        <v/>
      </c>
      <c r="K357" s="1" t="e">
        <f t="shared" si="55"/>
        <v>#VALUE!</v>
      </c>
      <c r="L357" s="5" t="e">
        <f>IF('Adjustable Rate'!E388="",M357-K357,IF(ISBLANK('Adjustable Rate'!E388),0,'Adjustable Rate'!E388-K357))</f>
        <v>#VALUE!</v>
      </c>
      <c r="M357" s="1" t="e">
        <f t="shared" si="56"/>
        <v>#VALUE!</v>
      </c>
      <c r="N357" s="1" t="e">
        <f t="shared" si="59"/>
        <v>#VALUE!</v>
      </c>
      <c r="O357" s="1" t="e">
        <f t="shared" si="57"/>
        <v>#VALUE!</v>
      </c>
    </row>
    <row r="358" spans="1:15">
      <c r="A358" s="10" t="str">
        <f t="shared" si="50"/>
        <v/>
      </c>
      <c r="B358" s="6" t="str">
        <f>'Fixed Rate'!C389</f>
        <v/>
      </c>
      <c r="C358" s="1" t="e">
        <f t="shared" si="51"/>
        <v>#VALUE!</v>
      </c>
      <c r="D358" s="5" t="e">
        <f>IF('Fixed Rate'!E389="",E358-C358,IF(ISBLANK('Fixed Rate'!E389),0,'Fixed Rate'!E389-C358))</f>
        <v>#VALUE!</v>
      </c>
      <c r="E358" s="1" t="e">
        <f t="shared" si="52"/>
        <v>#VALUE!</v>
      </c>
      <c r="F358" s="1" t="e">
        <f t="shared" si="58"/>
        <v>#VALUE!</v>
      </c>
      <c r="G358" s="1" t="e">
        <f t="shared" si="53"/>
        <v>#VALUE!</v>
      </c>
      <c r="I358" s="10" t="str">
        <f t="shared" si="54"/>
        <v/>
      </c>
      <c r="J358" s="6" t="str">
        <f>'Adjustable Rate'!C389</f>
        <v/>
      </c>
      <c r="K358" s="1" t="e">
        <f t="shared" si="55"/>
        <v>#VALUE!</v>
      </c>
      <c r="L358" s="5" t="e">
        <f>IF('Adjustable Rate'!E389="",M358-K358,IF(ISBLANK('Adjustable Rate'!E389),0,'Adjustable Rate'!E389-K358))</f>
        <v>#VALUE!</v>
      </c>
      <c r="M358" s="1" t="e">
        <f t="shared" si="56"/>
        <v>#VALUE!</v>
      </c>
      <c r="N358" s="1" t="e">
        <f t="shared" si="59"/>
        <v>#VALUE!</v>
      </c>
      <c r="O358" s="1" t="e">
        <f t="shared" si="57"/>
        <v>#VALUE!</v>
      </c>
    </row>
    <row r="359" spans="1:15">
      <c r="A359" s="10" t="str">
        <f t="shared" si="50"/>
        <v/>
      </c>
      <c r="B359" s="6" t="str">
        <f>'Fixed Rate'!C390</f>
        <v/>
      </c>
      <c r="C359" s="1" t="e">
        <f t="shared" si="51"/>
        <v>#VALUE!</v>
      </c>
      <c r="D359" s="5" t="e">
        <f>IF('Fixed Rate'!E390="",E359-C359,IF(ISBLANK('Fixed Rate'!E390),0,'Fixed Rate'!E390-C359))</f>
        <v>#VALUE!</v>
      </c>
      <c r="E359" s="1" t="e">
        <f t="shared" si="52"/>
        <v>#VALUE!</v>
      </c>
      <c r="F359" s="1" t="e">
        <f t="shared" si="58"/>
        <v>#VALUE!</v>
      </c>
      <c r="G359" s="1" t="e">
        <f t="shared" si="53"/>
        <v>#VALUE!</v>
      </c>
      <c r="I359" s="10" t="str">
        <f t="shared" si="54"/>
        <v/>
      </c>
      <c r="J359" s="6" t="str">
        <f>'Adjustable Rate'!C390</f>
        <v/>
      </c>
      <c r="K359" s="1" t="e">
        <f t="shared" si="55"/>
        <v>#VALUE!</v>
      </c>
      <c r="L359" s="5" t="e">
        <f>IF('Adjustable Rate'!E390="",M359-K359,IF(ISBLANK('Adjustable Rate'!E390),0,'Adjustable Rate'!E390-K359))</f>
        <v>#VALUE!</v>
      </c>
      <c r="M359" s="1" t="e">
        <f t="shared" si="56"/>
        <v>#VALUE!</v>
      </c>
      <c r="N359" s="1" t="e">
        <f t="shared" si="59"/>
        <v>#VALUE!</v>
      </c>
      <c r="O359" s="1" t="e">
        <f t="shared" si="57"/>
        <v>#VALUE!</v>
      </c>
    </row>
    <row r="360" spans="1:15">
      <c r="A360" s="10" t="str">
        <f t="shared" si="50"/>
        <v/>
      </c>
      <c r="B360" s="6" t="str">
        <f>'Fixed Rate'!C391</f>
        <v/>
      </c>
      <c r="C360" s="1" t="e">
        <f t="shared" si="51"/>
        <v>#VALUE!</v>
      </c>
      <c r="D360" s="5" t="e">
        <f>IF('Fixed Rate'!E391="",E360-C360,IF(ISBLANK('Fixed Rate'!E391),0,'Fixed Rate'!E391-C360))</f>
        <v>#VALUE!</v>
      </c>
      <c r="E360" s="1" t="e">
        <f t="shared" si="52"/>
        <v>#VALUE!</v>
      </c>
      <c r="F360" s="1" t="e">
        <f t="shared" si="58"/>
        <v>#VALUE!</v>
      </c>
      <c r="G360" s="1" t="e">
        <f t="shared" si="53"/>
        <v>#VALUE!</v>
      </c>
      <c r="I360" s="10" t="str">
        <f t="shared" si="54"/>
        <v/>
      </c>
      <c r="J360" s="6" t="str">
        <f>'Adjustable Rate'!C391</f>
        <v/>
      </c>
      <c r="K360" s="1" t="e">
        <f t="shared" si="55"/>
        <v>#VALUE!</v>
      </c>
      <c r="L360" s="5" t="e">
        <f>IF('Adjustable Rate'!E391="",M360-K360,IF(ISBLANK('Adjustable Rate'!E391),0,'Adjustable Rate'!E391-K360))</f>
        <v>#VALUE!</v>
      </c>
      <c r="M360" s="1" t="e">
        <f t="shared" si="56"/>
        <v>#VALUE!</v>
      </c>
      <c r="N360" s="1" t="e">
        <f t="shared" si="59"/>
        <v>#VALUE!</v>
      </c>
      <c r="O360" s="1" t="e">
        <f t="shared" si="57"/>
        <v>#VALUE!</v>
      </c>
    </row>
    <row r="361" spans="1:15">
      <c r="A361" s="10" t="str">
        <f t="shared" si="50"/>
        <v/>
      </c>
      <c r="B361" s="6" t="str">
        <f>'Fixed Rate'!C392</f>
        <v/>
      </c>
      <c r="C361" s="1" t="e">
        <f t="shared" si="51"/>
        <v>#VALUE!</v>
      </c>
      <c r="D361" s="5" t="e">
        <f>IF('Fixed Rate'!E392="",E361-C361,IF(ISBLANK('Fixed Rate'!E392),0,'Fixed Rate'!E392-C361))</f>
        <v>#VALUE!</v>
      </c>
      <c r="E361" s="1" t="e">
        <f t="shared" si="52"/>
        <v>#VALUE!</v>
      </c>
      <c r="F361" s="1" t="e">
        <f t="shared" si="58"/>
        <v>#VALUE!</v>
      </c>
      <c r="G361" s="1" t="e">
        <f t="shared" si="53"/>
        <v>#VALUE!</v>
      </c>
      <c r="I361" s="10" t="str">
        <f t="shared" si="54"/>
        <v/>
      </c>
      <c r="J361" s="6" t="str">
        <f>'Adjustable Rate'!C392</f>
        <v/>
      </c>
      <c r="K361" s="1" t="e">
        <f t="shared" si="55"/>
        <v>#VALUE!</v>
      </c>
      <c r="L361" s="5" t="e">
        <f>IF('Adjustable Rate'!E392="",M361-K361,IF(ISBLANK('Adjustable Rate'!E392),0,'Adjustable Rate'!E392-K361))</f>
        <v>#VALUE!</v>
      </c>
      <c r="M361" s="1" t="e">
        <f t="shared" si="56"/>
        <v>#VALUE!</v>
      </c>
      <c r="N361" s="1" t="e">
        <f t="shared" si="59"/>
        <v>#VALUE!</v>
      </c>
      <c r="O361" s="1" t="e">
        <f t="shared" si="57"/>
        <v>#VALUE!</v>
      </c>
    </row>
    <row r="362" spans="1:15">
      <c r="A362" s="10" t="str">
        <f t="shared" si="50"/>
        <v/>
      </c>
      <c r="B362" s="6" t="str">
        <f>'Fixed Rate'!C393</f>
        <v/>
      </c>
      <c r="C362" s="1" t="e">
        <f t="shared" si="51"/>
        <v>#VALUE!</v>
      </c>
      <c r="D362" s="5" t="e">
        <f>IF('Fixed Rate'!E393="",E362-C362,IF(ISBLANK('Fixed Rate'!E393),0,'Fixed Rate'!E393-C362))</f>
        <v>#VALUE!</v>
      </c>
      <c r="E362" s="1" t="e">
        <f t="shared" si="52"/>
        <v>#VALUE!</v>
      </c>
      <c r="F362" s="1" t="e">
        <f t="shared" si="58"/>
        <v>#VALUE!</v>
      </c>
      <c r="G362" s="1" t="e">
        <f t="shared" si="53"/>
        <v>#VALUE!</v>
      </c>
      <c r="I362" s="10" t="str">
        <f t="shared" si="54"/>
        <v/>
      </c>
      <c r="J362" s="6" t="str">
        <f>'Adjustable Rate'!C393</f>
        <v/>
      </c>
      <c r="K362" s="1" t="e">
        <f t="shared" si="55"/>
        <v>#VALUE!</v>
      </c>
      <c r="L362" s="5" t="e">
        <f>IF('Adjustable Rate'!E393="",M362-K362,IF(ISBLANK('Adjustable Rate'!E393),0,'Adjustable Rate'!E393-K362))</f>
        <v>#VALUE!</v>
      </c>
      <c r="M362" s="1" t="e">
        <f t="shared" si="56"/>
        <v>#VALUE!</v>
      </c>
      <c r="N362" s="1" t="e">
        <f t="shared" si="59"/>
        <v>#VALUE!</v>
      </c>
      <c r="O362" s="1" t="e">
        <f t="shared" si="57"/>
        <v>#VALUE!</v>
      </c>
    </row>
    <row r="363" spans="1:15">
      <c r="A363" s="10" t="str">
        <f t="shared" si="50"/>
        <v/>
      </c>
      <c r="B363" s="6" t="str">
        <f>'Fixed Rate'!C394</f>
        <v/>
      </c>
      <c r="C363" s="1" t="e">
        <f t="shared" si="51"/>
        <v>#VALUE!</v>
      </c>
      <c r="D363" s="5" t="e">
        <f>IF('Fixed Rate'!E394="",E363-C363,IF(ISBLANK('Fixed Rate'!E394),0,'Fixed Rate'!E394-C363))</f>
        <v>#VALUE!</v>
      </c>
      <c r="E363" s="1" t="e">
        <f t="shared" si="52"/>
        <v>#VALUE!</v>
      </c>
      <c r="F363" s="1" t="e">
        <f t="shared" si="58"/>
        <v>#VALUE!</v>
      </c>
      <c r="G363" s="1" t="e">
        <f t="shared" si="53"/>
        <v>#VALUE!</v>
      </c>
      <c r="I363" s="10" t="str">
        <f t="shared" si="54"/>
        <v/>
      </c>
      <c r="J363" s="6" t="str">
        <f>'Adjustable Rate'!C394</f>
        <v/>
      </c>
      <c r="K363" s="1" t="e">
        <f t="shared" si="55"/>
        <v>#VALUE!</v>
      </c>
      <c r="L363" s="5" t="e">
        <f>IF('Adjustable Rate'!E394="",M363-K363,IF(ISBLANK('Adjustable Rate'!E394),0,'Adjustable Rate'!E394-K363))</f>
        <v>#VALUE!</v>
      </c>
      <c r="M363" s="1" t="e">
        <f t="shared" si="56"/>
        <v>#VALUE!</v>
      </c>
      <c r="N363" s="1" t="e">
        <f t="shared" si="59"/>
        <v>#VALUE!</v>
      </c>
      <c r="O363" s="1" t="e">
        <f t="shared" si="57"/>
        <v>#VALUE!</v>
      </c>
    </row>
    <row r="364" spans="1:15">
      <c r="A364" s="10" t="str">
        <f t="shared" si="50"/>
        <v/>
      </c>
      <c r="B364" s="6" t="str">
        <f>'Fixed Rate'!C395</f>
        <v/>
      </c>
      <c r="C364" s="1" t="e">
        <f t="shared" si="51"/>
        <v>#VALUE!</v>
      </c>
      <c r="D364" s="5" t="e">
        <f>IF('Fixed Rate'!E395="",E364-C364,IF(ISBLANK('Fixed Rate'!E395),0,'Fixed Rate'!E395-C364))</f>
        <v>#VALUE!</v>
      </c>
      <c r="E364" s="1" t="e">
        <f t="shared" si="52"/>
        <v>#VALUE!</v>
      </c>
      <c r="F364" s="1" t="e">
        <f t="shared" si="58"/>
        <v>#VALUE!</v>
      </c>
      <c r="G364" s="1" t="e">
        <f t="shared" si="53"/>
        <v>#VALUE!</v>
      </c>
      <c r="I364" s="10" t="str">
        <f t="shared" si="54"/>
        <v/>
      </c>
      <c r="J364" s="6" t="str">
        <f>'Adjustable Rate'!C395</f>
        <v/>
      </c>
      <c r="K364" s="1" t="e">
        <f t="shared" si="55"/>
        <v>#VALUE!</v>
      </c>
      <c r="L364" s="5" t="e">
        <f>IF('Adjustable Rate'!E395="",M364-K364,IF(ISBLANK('Adjustable Rate'!E395),0,'Adjustable Rate'!E395-K364))</f>
        <v>#VALUE!</v>
      </c>
      <c r="M364" s="1" t="e">
        <f t="shared" si="56"/>
        <v>#VALUE!</v>
      </c>
      <c r="N364" s="1" t="e">
        <f t="shared" si="59"/>
        <v>#VALUE!</v>
      </c>
      <c r="O364" s="1" t="e">
        <f t="shared" si="57"/>
        <v>#VALUE!</v>
      </c>
    </row>
    <row r="365" spans="1:15">
      <c r="A365" s="10" t="str">
        <f t="shared" si="50"/>
        <v/>
      </c>
      <c r="B365" s="6" t="str">
        <f>'Fixed Rate'!C396</f>
        <v/>
      </c>
      <c r="C365" s="1" t="e">
        <f t="shared" si="51"/>
        <v>#VALUE!</v>
      </c>
      <c r="D365" s="5" t="e">
        <f>IF('Fixed Rate'!E396="",E365-C365,IF(ISBLANK('Fixed Rate'!E396),0,'Fixed Rate'!E396-C365))</f>
        <v>#VALUE!</v>
      </c>
      <c r="E365" s="1" t="e">
        <f t="shared" si="52"/>
        <v>#VALUE!</v>
      </c>
      <c r="F365" s="1" t="e">
        <f t="shared" si="58"/>
        <v>#VALUE!</v>
      </c>
      <c r="G365" s="1" t="e">
        <f t="shared" si="53"/>
        <v>#VALUE!</v>
      </c>
      <c r="I365" s="10" t="str">
        <f t="shared" si="54"/>
        <v/>
      </c>
      <c r="J365" s="6" t="str">
        <f>'Adjustable Rate'!C396</f>
        <v/>
      </c>
      <c r="K365" s="1" t="e">
        <f t="shared" si="55"/>
        <v>#VALUE!</v>
      </c>
      <c r="L365" s="5" t="e">
        <f>IF('Adjustable Rate'!E396="",M365-K365,IF(ISBLANK('Adjustable Rate'!E396),0,'Adjustable Rate'!E396-K365))</f>
        <v>#VALUE!</v>
      </c>
      <c r="M365" s="1" t="e">
        <f t="shared" si="56"/>
        <v>#VALUE!</v>
      </c>
      <c r="N365" s="1" t="e">
        <f t="shared" si="59"/>
        <v>#VALUE!</v>
      </c>
      <c r="O365" s="1" t="e">
        <f t="shared" si="57"/>
        <v>#VALUE!</v>
      </c>
    </row>
    <row r="366" spans="1:15">
      <c r="A366" s="10" t="str">
        <f t="shared" si="50"/>
        <v/>
      </c>
      <c r="B366" s="6" t="str">
        <f>'Fixed Rate'!C397</f>
        <v/>
      </c>
      <c r="C366" s="1" t="e">
        <f t="shared" si="51"/>
        <v>#VALUE!</v>
      </c>
      <c r="D366" s="5" t="e">
        <f>IF('Fixed Rate'!E397="",E366-C366,IF(ISBLANK('Fixed Rate'!E397),0,'Fixed Rate'!E397-C366))</f>
        <v>#VALUE!</v>
      </c>
      <c r="E366" s="1" t="e">
        <f t="shared" si="52"/>
        <v>#VALUE!</v>
      </c>
      <c r="F366" s="1" t="e">
        <f t="shared" si="58"/>
        <v>#VALUE!</v>
      </c>
      <c r="G366" s="1" t="e">
        <f t="shared" si="53"/>
        <v>#VALUE!</v>
      </c>
      <c r="I366" s="10" t="str">
        <f t="shared" si="54"/>
        <v/>
      </c>
      <c r="J366" s="6" t="str">
        <f>'Adjustable Rate'!C397</f>
        <v/>
      </c>
      <c r="K366" s="1" t="e">
        <f t="shared" si="55"/>
        <v>#VALUE!</v>
      </c>
      <c r="L366" s="5" t="e">
        <f>IF('Adjustable Rate'!E397="",M366-K366,IF(ISBLANK('Adjustable Rate'!E397),0,'Adjustable Rate'!E397-K366))</f>
        <v>#VALUE!</v>
      </c>
      <c r="M366" s="1" t="e">
        <f t="shared" si="56"/>
        <v>#VALUE!</v>
      </c>
      <c r="N366" s="1" t="e">
        <f t="shared" si="59"/>
        <v>#VALUE!</v>
      </c>
      <c r="O366" s="1" t="e">
        <f t="shared" si="57"/>
        <v>#VALUE!</v>
      </c>
    </row>
    <row r="367" spans="1:15">
      <c r="A367" s="10" t="str">
        <f t="shared" si="50"/>
        <v/>
      </c>
      <c r="B367" s="6" t="str">
        <f>'Fixed Rate'!C398</f>
        <v/>
      </c>
      <c r="C367" s="1" t="e">
        <f t="shared" si="51"/>
        <v>#VALUE!</v>
      </c>
      <c r="D367" s="5" t="e">
        <f>IF('Fixed Rate'!E398="",E367-C367,IF(ISBLANK('Fixed Rate'!E398),0,'Fixed Rate'!E398-C367))</f>
        <v>#VALUE!</v>
      </c>
      <c r="E367" s="1" t="e">
        <f t="shared" si="52"/>
        <v>#VALUE!</v>
      </c>
      <c r="F367" s="1" t="e">
        <f t="shared" si="58"/>
        <v>#VALUE!</v>
      </c>
      <c r="G367" s="1" t="e">
        <f t="shared" si="53"/>
        <v>#VALUE!</v>
      </c>
      <c r="I367" s="10" t="str">
        <f t="shared" si="54"/>
        <v/>
      </c>
      <c r="J367" s="6" t="str">
        <f>'Adjustable Rate'!C398</f>
        <v/>
      </c>
      <c r="K367" s="1" t="e">
        <f t="shared" si="55"/>
        <v>#VALUE!</v>
      </c>
      <c r="L367" s="5" t="e">
        <f>IF('Adjustable Rate'!E398="",M367-K367,IF(ISBLANK('Adjustable Rate'!E398),0,'Adjustable Rate'!E398-K367))</f>
        <v>#VALUE!</v>
      </c>
      <c r="M367" s="1" t="e">
        <f t="shared" si="56"/>
        <v>#VALUE!</v>
      </c>
      <c r="N367" s="1" t="e">
        <f t="shared" si="59"/>
        <v>#VALUE!</v>
      </c>
      <c r="O367" s="1" t="e">
        <f t="shared" si="57"/>
        <v>#VALUE!</v>
      </c>
    </row>
    <row r="368" spans="1:15">
      <c r="A368" s="10" t="str">
        <f t="shared" si="50"/>
        <v/>
      </c>
      <c r="B368" s="6" t="str">
        <f>'Fixed Rate'!C399</f>
        <v/>
      </c>
      <c r="C368" s="1" t="e">
        <f t="shared" si="51"/>
        <v>#VALUE!</v>
      </c>
      <c r="D368" s="5" t="e">
        <f>IF('Fixed Rate'!E399="",E368-C368,IF(ISBLANK('Fixed Rate'!E399),0,'Fixed Rate'!E399-C368))</f>
        <v>#VALUE!</v>
      </c>
      <c r="E368" s="1" t="e">
        <f t="shared" si="52"/>
        <v>#VALUE!</v>
      </c>
      <c r="F368" s="1" t="e">
        <f t="shared" si="58"/>
        <v>#VALUE!</v>
      </c>
      <c r="G368" s="1" t="e">
        <f t="shared" si="53"/>
        <v>#VALUE!</v>
      </c>
      <c r="I368" s="10" t="str">
        <f t="shared" si="54"/>
        <v/>
      </c>
      <c r="J368" s="6" t="str">
        <f>'Adjustable Rate'!C399</f>
        <v/>
      </c>
      <c r="K368" s="1" t="e">
        <f t="shared" si="55"/>
        <v>#VALUE!</v>
      </c>
      <c r="L368" s="5" t="e">
        <f>IF('Adjustable Rate'!E399="",M368-K368,IF(ISBLANK('Adjustable Rate'!E399),0,'Adjustable Rate'!E399-K368))</f>
        <v>#VALUE!</v>
      </c>
      <c r="M368" s="1" t="e">
        <f t="shared" si="56"/>
        <v>#VALUE!</v>
      </c>
      <c r="N368" s="1" t="e">
        <f t="shared" si="59"/>
        <v>#VALUE!</v>
      </c>
      <c r="O368" s="1" t="e">
        <f t="shared" si="57"/>
        <v>#VALUE!</v>
      </c>
    </row>
    <row r="369" spans="1:15">
      <c r="A369" s="10" t="str">
        <f t="shared" si="50"/>
        <v/>
      </c>
      <c r="B369" s="6" t="str">
        <f>'Fixed Rate'!C400</f>
        <v/>
      </c>
      <c r="C369" s="1" t="e">
        <f t="shared" si="51"/>
        <v>#VALUE!</v>
      </c>
      <c r="D369" s="5" t="e">
        <f>IF('Fixed Rate'!E400="",E369-C369,IF(ISBLANK('Fixed Rate'!E400),0,'Fixed Rate'!E400-C369))</f>
        <v>#VALUE!</v>
      </c>
      <c r="E369" s="1" t="e">
        <f t="shared" si="52"/>
        <v>#VALUE!</v>
      </c>
      <c r="F369" s="1" t="e">
        <f t="shared" si="58"/>
        <v>#VALUE!</v>
      </c>
      <c r="G369" s="1" t="e">
        <f t="shared" si="53"/>
        <v>#VALUE!</v>
      </c>
      <c r="I369" s="10" t="str">
        <f t="shared" si="54"/>
        <v/>
      </c>
      <c r="J369" s="6" t="str">
        <f>'Adjustable Rate'!C400</f>
        <v/>
      </c>
      <c r="K369" s="1" t="e">
        <f t="shared" si="55"/>
        <v>#VALUE!</v>
      </c>
      <c r="L369" s="5" t="e">
        <f>IF('Adjustable Rate'!E400="",M369-K369,IF(ISBLANK('Adjustable Rate'!E400),0,'Adjustable Rate'!E400-K369))</f>
        <v>#VALUE!</v>
      </c>
      <c r="M369" s="1" t="e">
        <f t="shared" si="56"/>
        <v>#VALUE!</v>
      </c>
      <c r="N369" s="1" t="e">
        <f t="shared" si="59"/>
        <v>#VALUE!</v>
      </c>
      <c r="O369" s="1" t="e">
        <f t="shared" si="57"/>
        <v>#VALUE!</v>
      </c>
    </row>
    <row r="370" spans="1:15">
      <c r="A370" s="10" t="str">
        <f t="shared" si="50"/>
        <v/>
      </c>
      <c r="B370" s="6" t="str">
        <f>'Fixed Rate'!C401</f>
        <v/>
      </c>
      <c r="C370" s="1" t="e">
        <f t="shared" si="51"/>
        <v>#VALUE!</v>
      </c>
      <c r="D370" s="5" t="e">
        <f>IF('Fixed Rate'!E401="",E370-C370,IF(ISBLANK('Fixed Rate'!E401),0,'Fixed Rate'!E401-C370))</f>
        <v>#VALUE!</v>
      </c>
      <c r="E370" s="1" t="e">
        <f t="shared" si="52"/>
        <v>#VALUE!</v>
      </c>
      <c r="F370" s="1" t="e">
        <f t="shared" si="58"/>
        <v>#VALUE!</v>
      </c>
      <c r="G370" s="1" t="e">
        <f t="shared" si="53"/>
        <v>#VALUE!</v>
      </c>
      <c r="I370" s="10" t="str">
        <f t="shared" si="54"/>
        <v/>
      </c>
      <c r="J370" s="6" t="str">
        <f>'Adjustable Rate'!C401</f>
        <v/>
      </c>
      <c r="K370" s="1" t="e">
        <f t="shared" si="55"/>
        <v>#VALUE!</v>
      </c>
      <c r="L370" s="5" t="e">
        <f>IF('Adjustable Rate'!E401="",M370-K370,IF(ISBLANK('Adjustable Rate'!E401),0,'Adjustable Rate'!E401-K370))</f>
        <v>#VALUE!</v>
      </c>
      <c r="M370" s="1" t="e">
        <f t="shared" si="56"/>
        <v>#VALUE!</v>
      </c>
      <c r="N370" s="1" t="e">
        <f t="shared" si="59"/>
        <v>#VALUE!</v>
      </c>
      <c r="O370" s="1" t="e">
        <f t="shared" si="57"/>
        <v>#VALUE!</v>
      </c>
    </row>
    <row r="371" spans="1:15">
      <c r="A371" s="10" t="str">
        <f t="shared" si="50"/>
        <v/>
      </c>
      <c r="B371" s="6" t="str">
        <f>'Fixed Rate'!C402</f>
        <v/>
      </c>
      <c r="C371" s="1" t="e">
        <f t="shared" si="51"/>
        <v>#VALUE!</v>
      </c>
      <c r="D371" s="5" t="e">
        <f>IF('Fixed Rate'!E402="",E371-C371,IF(ISBLANK('Fixed Rate'!E402),0,'Fixed Rate'!E402-C371))</f>
        <v>#VALUE!</v>
      </c>
      <c r="E371" s="1" t="e">
        <f t="shared" si="52"/>
        <v>#VALUE!</v>
      </c>
      <c r="F371" s="1" t="e">
        <f t="shared" si="58"/>
        <v>#VALUE!</v>
      </c>
      <c r="G371" s="1" t="e">
        <f t="shared" si="53"/>
        <v>#VALUE!</v>
      </c>
      <c r="I371" s="10" t="str">
        <f t="shared" si="54"/>
        <v/>
      </c>
      <c r="J371" s="6" t="str">
        <f>'Adjustable Rate'!C402</f>
        <v/>
      </c>
      <c r="K371" s="1" t="e">
        <f t="shared" si="55"/>
        <v>#VALUE!</v>
      </c>
      <c r="L371" s="5" t="e">
        <f>IF('Adjustable Rate'!E402="",M371-K371,IF(ISBLANK('Adjustable Rate'!E402),0,'Adjustable Rate'!E402-K371))</f>
        <v>#VALUE!</v>
      </c>
      <c r="M371" s="1" t="e">
        <f t="shared" si="56"/>
        <v>#VALUE!</v>
      </c>
      <c r="N371" s="1" t="e">
        <f t="shared" si="59"/>
        <v>#VALUE!</v>
      </c>
      <c r="O371" s="1" t="e">
        <f t="shared" si="57"/>
        <v>#VALUE!</v>
      </c>
    </row>
    <row r="372" spans="1:15">
      <c r="A372" s="10" t="str">
        <f t="shared" si="50"/>
        <v/>
      </c>
      <c r="B372" s="6" t="str">
        <f>'Fixed Rate'!C403</f>
        <v/>
      </c>
      <c r="C372" s="1" t="e">
        <f t="shared" si="51"/>
        <v>#VALUE!</v>
      </c>
      <c r="D372" s="5" t="e">
        <f>IF('Fixed Rate'!E403="",E372-C372,IF(ISBLANK('Fixed Rate'!E403),0,'Fixed Rate'!E403-C372))</f>
        <v>#VALUE!</v>
      </c>
      <c r="E372" s="1" t="e">
        <f t="shared" si="52"/>
        <v>#VALUE!</v>
      </c>
      <c r="F372" s="1" t="e">
        <f t="shared" si="58"/>
        <v>#VALUE!</v>
      </c>
      <c r="G372" s="1" t="e">
        <f t="shared" si="53"/>
        <v>#VALUE!</v>
      </c>
      <c r="I372" s="10" t="str">
        <f t="shared" si="54"/>
        <v/>
      </c>
      <c r="J372" s="6" t="str">
        <f>'Adjustable Rate'!C403</f>
        <v/>
      </c>
      <c r="K372" s="1" t="e">
        <f t="shared" si="55"/>
        <v>#VALUE!</v>
      </c>
      <c r="L372" s="5" t="e">
        <f>IF('Adjustable Rate'!E403="",M372-K372,IF(ISBLANK('Adjustable Rate'!E403),0,'Adjustable Rate'!E403-K372))</f>
        <v>#VALUE!</v>
      </c>
      <c r="M372" s="1" t="e">
        <f t="shared" si="56"/>
        <v>#VALUE!</v>
      </c>
      <c r="N372" s="1" t="e">
        <f t="shared" si="59"/>
        <v>#VALUE!</v>
      </c>
      <c r="O372" s="1" t="e">
        <f t="shared" si="57"/>
        <v>#VALUE!</v>
      </c>
    </row>
    <row r="373" spans="1:15">
      <c r="A373" s="10" t="str">
        <f t="shared" si="50"/>
        <v/>
      </c>
      <c r="B373" s="6" t="str">
        <f>'Fixed Rate'!C404</f>
        <v/>
      </c>
      <c r="C373" s="1" t="e">
        <f t="shared" si="51"/>
        <v>#VALUE!</v>
      </c>
      <c r="D373" s="5" t="e">
        <f>IF('Fixed Rate'!E404="",E373-C373,IF(ISBLANK('Fixed Rate'!E404),0,'Fixed Rate'!E404-C373))</f>
        <v>#VALUE!</v>
      </c>
      <c r="E373" s="1" t="e">
        <f t="shared" si="52"/>
        <v>#VALUE!</v>
      </c>
      <c r="F373" s="1" t="e">
        <f t="shared" si="58"/>
        <v>#VALUE!</v>
      </c>
      <c r="G373" s="1" t="e">
        <f t="shared" si="53"/>
        <v>#VALUE!</v>
      </c>
      <c r="I373" s="10" t="str">
        <f t="shared" si="54"/>
        <v/>
      </c>
      <c r="J373" s="6" t="str">
        <f>'Adjustable Rate'!C404</f>
        <v/>
      </c>
      <c r="K373" s="1" t="e">
        <f t="shared" si="55"/>
        <v>#VALUE!</v>
      </c>
      <c r="L373" s="5" t="e">
        <f>IF('Adjustable Rate'!E404="",M373-K373,IF(ISBLANK('Adjustable Rate'!E404),0,'Adjustable Rate'!E404-K373))</f>
        <v>#VALUE!</v>
      </c>
      <c r="M373" s="1" t="e">
        <f t="shared" si="56"/>
        <v>#VALUE!</v>
      </c>
      <c r="N373" s="1" t="e">
        <f t="shared" si="59"/>
        <v>#VALUE!</v>
      </c>
      <c r="O373" s="1" t="e">
        <f t="shared" si="57"/>
        <v>#VALUE!</v>
      </c>
    </row>
    <row r="374" spans="1:15">
      <c r="A374" s="10" t="str">
        <f t="shared" si="50"/>
        <v/>
      </c>
      <c r="B374" s="6" t="str">
        <f>'Fixed Rate'!C405</f>
        <v/>
      </c>
      <c r="C374" s="1" t="e">
        <f t="shared" si="51"/>
        <v>#VALUE!</v>
      </c>
      <c r="D374" s="5" t="e">
        <f>IF('Fixed Rate'!E405="",E374-C374,IF(ISBLANK('Fixed Rate'!E405),0,'Fixed Rate'!E405-C374))</f>
        <v>#VALUE!</v>
      </c>
      <c r="E374" s="1" t="e">
        <f t="shared" si="52"/>
        <v>#VALUE!</v>
      </c>
      <c r="F374" s="1" t="e">
        <f t="shared" si="58"/>
        <v>#VALUE!</v>
      </c>
      <c r="G374" s="1" t="e">
        <f t="shared" si="53"/>
        <v>#VALUE!</v>
      </c>
      <c r="I374" s="10" t="str">
        <f t="shared" si="54"/>
        <v/>
      </c>
      <c r="J374" s="6" t="str">
        <f>'Adjustable Rate'!C405</f>
        <v/>
      </c>
      <c r="K374" s="1" t="e">
        <f t="shared" si="55"/>
        <v>#VALUE!</v>
      </c>
      <c r="L374" s="5" t="e">
        <f>IF('Adjustable Rate'!E405="",M374-K374,IF(ISBLANK('Adjustable Rate'!E405),0,'Adjustable Rate'!E405-K374))</f>
        <v>#VALUE!</v>
      </c>
      <c r="M374" s="1" t="e">
        <f t="shared" si="56"/>
        <v>#VALUE!</v>
      </c>
      <c r="N374" s="1" t="e">
        <f t="shared" si="59"/>
        <v>#VALUE!</v>
      </c>
      <c r="O374" s="1" t="e">
        <f t="shared" si="57"/>
        <v>#VALUE!</v>
      </c>
    </row>
    <row r="375" spans="1:15">
      <c r="A375" s="10" t="str">
        <f t="shared" si="50"/>
        <v/>
      </c>
      <c r="B375" s="6" t="str">
        <f>'Fixed Rate'!C406</f>
        <v/>
      </c>
      <c r="C375" s="1" t="e">
        <f t="shared" si="51"/>
        <v>#VALUE!</v>
      </c>
      <c r="D375" s="5" t="e">
        <f>IF('Fixed Rate'!E406="",E375-C375,IF(ISBLANK('Fixed Rate'!E406),0,'Fixed Rate'!E406-C375))</f>
        <v>#VALUE!</v>
      </c>
      <c r="E375" s="1" t="e">
        <f t="shared" si="52"/>
        <v>#VALUE!</v>
      </c>
      <c r="F375" s="1" t="e">
        <f t="shared" si="58"/>
        <v>#VALUE!</v>
      </c>
      <c r="G375" s="1" t="e">
        <f t="shared" si="53"/>
        <v>#VALUE!</v>
      </c>
      <c r="I375" s="10" t="str">
        <f t="shared" si="54"/>
        <v/>
      </c>
      <c r="J375" s="6" t="str">
        <f>'Adjustable Rate'!C406</f>
        <v/>
      </c>
      <c r="K375" s="1" t="e">
        <f t="shared" si="55"/>
        <v>#VALUE!</v>
      </c>
      <c r="L375" s="5" t="e">
        <f>IF('Adjustable Rate'!E406="",M375-K375,IF(ISBLANK('Adjustable Rate'!E406),0,'Adjustable Rate'!E406-K375))</f>
        <v>#VALUE!</v>
      </c>
      <c r="M375" s="1" t="e">
        <f t="shared" si="56"/>
        <v>#VALUE!</v>
      </c>
      <c r="N375" s="1" t="e">
        <f t="shared" si="59"/>
        <v>#VALUE!</v>
      </c>
      <c r="O375" s="1" t="e">
        <f t="shared" si="57"/>
        <v>#VALUE!</v>
      </c>
    </row>
    <row r="376" spans="1:15">
      <c r="A376" s="10" t="str">
        <f t="shared" si="50"/>
        <v/>
      </c>
      <c r="B376" s="6" t="str">
        <f>'Fixed Rate'!C407</f>
        <v/>
      </c>
      <c r="C376" s="1" t="e">
        <f t="shared" si="51"/>
        <v>#VALUE!</v>
      </c>
      <c r="D376" s="5" t="e">
        <f>IF('Fixed Rate'!E407="",E376-C376,IF(ISBLANK('Fixed Rate'!E407),0,'Fixed Rate'!E407-C376))</f>
        <v>#VALUE!</v>
      </c>
      <c r="E376" s="1" t="e">
        <f t="shared" si="52"/>
        <v>#VALUE!</v>
      </c>
      <c r="F376" s="1" t="e">
        <f t="shared" si="58"/>
        <v>#VALUE!</v>
      </c>
      <c r="G376" s="1" t="e">
        <f t="shared" si="53"/>
        <v>#VALUE!</v>
      </c>
      <c r="I376" s="10" t="str">
        <f t="shared" si="54"/>
        <v/>
      </c>
      <c r="J376" s="6" t="str">
        <f>'Adjustable Rate'!C407</f>
        <v/>
      </c>
      <c r="K376" s="1" t="e">
        <f t="shared" si="55"/>
        <v>#VALUE!</v>
      </c>
      <c r="L376" s="5" t="e">
        <f>IF('Adjustable Rate'!E407="",M376-K376,IF(ISBLANK('Adjustable Rate'!E407),0,'Adjustable Rate'!E407-K376))</f>
        <v>#VALUE!</v>
      </c>
      <c r="M376" s="1" t="e">
        <f t="shared" si="56"/>
        <v>#VALUE!</v>
      </c>
      <c r="N376" s="1" t="e">
        <f t="shared" si="59"/>
        <v>#VALUE!</v>
      </c>
      <c r="O376" s="1" t="e">
        <f t="shared" si="57"/>
        <v>#VALUE!</v>
      </c>
    </row>
    <row r="377" spans="1:15">
      <c r="A377" s="10" t="str">
        <f t="shared" si="50"/>
        <v/>
      </c>
      <c r="B377" s="6" t="str">
        <f>'Fixed Rate'!C408</f>
        <v/>
      </c>
      <c r="C377" s="1" t="e">
        <f t="shared" si="51"/>
        <v>#VALUE!</v>
      </c>
      <c r="D377" s="5" t="e">
        <f>IF('Fixed Rate'!E408="",E377-C377,IF(ISBLANK('Fixed Rate'!E408),0,'Fixed Rate'!E408-C377))</f>
        <v>#VALUE!</v>
      </c>
      <c r="E377" s="1" t="e">
        <f t="shared" si="52"/>
        <v>#VALUE!</v>
      </c>
      <c r="F377" s="1" t="e">
        <f t="shared" si="58"/>
        <v>#VALUE!</v>
      </c>
      <c r="G377" s="1" t="e">
        <f t="shared" si="53"/>
        <v>#VALUE!</v>
      </c>
      <c r="I377" s="10" t="str">
        <f t="shared" si="54"/>
        <v/>
      </c>
      <c r="J377" s="6" t="str">
        <f>'Adjustable Rate'!C408</f>
        <v/>
      </c>
      <c r="K377" s="1" t="e">
        <f t="shared" si="55"/>
        <v>#VALUE!</v>
      </c>
      <c r="L377" s="5" t="e">
        <f>IF('Adjustable Rate'!E408="",M377-K377,IF(ISBLANK('Adjustable Rate'!E408),0,'Adjustable Rate'!E408-K377))</f>
        <v>#VALUE!</v>
      </c>
      <c r="M377" s="1" t="e">
        <f t="shared" si="56"/>
        <v>#VALUE!</v>
      </c>
      <c r="N377" s="1" t="e">
        <f t="shared" si="59"/>
        <v>#VALUE!</v>
      </c>
      <c r="O377" s="1" t="e">
        <f t="shared" si="57"/>
        <v>#VALUE!</v>
      </c>
    </row>
    <row r="378" spans="1:15">
      <c r="A378" s="10" t="str">
        <f t="shared" si="50"/>
        <v/>
      </c>
      <c r="B378" s="6" t="str">
        <f>'Fixed Rate'!C409</f>
        <v/>
      </c>
      <c r="C378" s="1" t="e">
        <f t="shared" si="51"/>
        <v>#VALUE!</v>
      </c>
      <c r="D378" s="5" t="e">
        <f>IF('Fixed Rate'!E409="",E378-C378,IF(ISBLANK('Fixed Rate'!E409),0,'Fixed Rate'!E409-C378))</f>
        <v>#VALUE!</v>
      </c>
      <c r="E378" s="1" t="e">
        <f t="shared" si="52"/>
        <v>#VALUE!</v>
      </c>
      <c r="F378" s="1" t="e">
        <f t="shared" si="58"/>
        <v>#VALUE!</v>
      </c>
      <c r="G378" s="1" t="e">
        <f t="shared" si="53"/>
        <v>#VALUE!</v>
      </c>
      <c r="I378" s="10" t="str">
        <f t="shared" si="54"/>
        <v/>
      </c>
      <c r="J378" s="6" t="str">
        <f>'Adjustable Rate'!C409</f>
        <v/>
      </c>
      <c r="K378" s="1" t="e">
        <f t="shared" si="55"/>
        <v>#VALUE!</v>
      </c>
      <c r="L378" s="5" t="e">
        <f>IF('Adjustable Rate'!E409="",M378-K378,IF(ISBLANK('Adjustable Rate'!E409),0,'Adjustable Rate'!E409-K378))</f>
        <v>#VALUE!</v>
      </c>
      <c r="M378" s="1" t="e">
        <f t="shared" si="56"/>
        <v>#VALUE!</v>
      </c>
      <c r="N378" s="1" t="e">
        <f t="shared" si="59"/>
        <v>#VALUE!</v>
      </c>
      <c r="O378" s="1" t="e">
        <f t="shared" si="57"/>
        <v>#VALUE!</v>
      </c>
    </row>
    <row r="379" spans="1:15">
      <c r="A379" s="10" t="str">
        <f t="shared" si="50"/>
        <v/>
      </c>
      <c r="B379" s="6" t="str">
        <f>'Fixed Rate'!C410</f>
        <v/>
      </c>
      <c r="C379" s="1" t="e">
        <f t="shared" si="51"/>
        <v>#VALUE!</v>
      </c>
      <c r="D379" s="5" t="e">
        <f>IF('Fixed Rate'!E410="",E379-C379,IF(ISBLANK('Fixed Rate'!E410),0,'Fixed Rate'!E410-C379))</f>
        <v>#VALUE!</v>
      </c>
      <c r="E379" s="1" t="e">
        <f t="shared" si="52"/>
        <v>#VALUE!</v>
      </c>
      <c r="F379" s="1" t="e">
        <f t="shared" si="58"/>
        <v>#VALUE!</v>
      </c>
      <c r="G379" s="1" t="e">
        <f t="shared" si="53"/>
        <v>#VALUE!</v>
      </c>
      <c r="I379" s="10" t="str">
        <f t="shared" si="54"/>
        <v/>
      </c>
      <c r="J379" s="6" t="str">
        <f>'Adjustable Rate'!C410</f>
        <v/>
      </c>
      <c r="K379" s="1" t="e">
        <f t="shared" si="55"/>
        <v>#VALUE!</v>
      </c>
      <c r="L379" s="5" t="e">
        <f>IF('Adjustable Rate'!E410="",M379-K379,IF(ISBLANK('Adjustable Rate'!E410),0,'Adjustable Rate'!E410-K379))</f>
        <v>#VALUE!</v>
      </c>
      <c r="M379" s="1" t="e">
        <f t="shared" si="56"/>
        <v>#VALUE!</v>
      </c>
      <c r="N379" s="1" t="e">
        <f t="shared" si="59"/>
        <v>#VALUE!</v>
      </c>
      <c r="O379" s="1" t="e">
        <f t="shared" si="57"/>
        <v>#VALUE!</v>
      </c>
    </row>
    <row r="380" spans="1:15">
      <c r="A380" s="10" t="str">
        <f t="shared" si="50"/>
        <v/>
      </c>
      <c r="B380" s="6" t="str">
        <f>'Fixed Rate'!C411</f>
        <v/>
      </c>
      <c r="C380" s="1" t="e">
        <f t="shared" si="51"/>
        <v>#VALUE!</v>
      </c>
      <c r="D380" s="5" t="e">
        <f>IF('Fixed Rate'!E411="",E380-C380,IF(ISBLANK('Fixed Rate'!E411),0,'Fixed Rate'!E411-C380))</f>
        <v>#VALUE!</v>
      </c>
      <c r="E380" s="1" t="e">
        <f t="shared" si="52"/>
        <v>#VALUE!</v>
      </c>
      <c r="F380" s="1" t="e">
        <f t="shared" si="58"/>
        <v>#VALUE!</v>
      </c>
      <c r="G380" s="1" t="e">
        <f t="shared" si="53"/>
        <v>#VALUE!</v>
      </c>
      <c r="I380" s="10" t="str">
        <f t="shared" si="54"/>
        <v/>
      </c>
      <c r="J380" s="6" t="str">
        <f>'Adjustable Rate'!C411</f>
        <v/>
      </c>
      <c r="K380" s="1" t="e">
        <f t="shared" si="55"/>
        <v>#VALUE!</v>
      </c>
      <c r="L380" s="5" t="e">
        <f>IF('Adjustable Rate'!E411="",M380-K380,IF(ISBLANK('Adjustable Rate'!E411),0,'Adjustable Rate'!E411-K380))</f>
        <v>#VALUE!</v>
      </c>
      <c r="M380" s="1" t="e">
        <f t="shared" si="56"/>
        <v>#VALUE!</v>
      </c>
      <c r="N380" s="1" t="e">
        <f t="shared" si="59"/>
        <v>#VALUE!</v>
      </c>
      <c r="O380" s="1" t="e">
        <f t="shared" si="57"/>
        <v>#VALUE!</v>
      </c>
    </row>
    <row r="381" spans="1:15">
      <c r="A381" s="10" t="str">
        <f t="shared" si="50"/>
        <v/>
      </c>
      <c r="B381" s="6" t="str">
        <f>'Fixed Rate'!C412</f>
        <v/>
      </c>
      <c r="C381" s="1" t="e">
        <f t="shared" si="51"/>
        <v>#VALUE!</v>
      </c>
      <c r="D381" s="5" t="e">
        <f>IF('Fixed Rate'!E412="",E381-C381,IF(ISBLANK('Fixed Rate'!E412),0,'Fixed Rate'!E412-C381))</f>
        <v>#VALUE!</v>
      </c>
      <c r="E381" s="1" t="e">
        <f t="shared" si="52"/>
        <v>#VALUE!</v>
      </c>
      <c r="F381" s="1" t="e">
        <f t="shared" si="58"/>
        <v>#VALUE!</v>
      </c>
      <c r="G381" s="1" t="e">
        <f t="shared" si="53"/>
        <v>#VALUE!</v>
      </c>
      <c r="I381" s="10" t="str">
        <f t="shared" si="54"/>
        <v/>
      </c>
      <c r="J381" s="6" t="str">
        <f>'Adjustable Rate'!C412</f>
        <v/>
      </c>
      <c r="K381" s="1" t="e">
        <f t="shared" si="55"/>
        <v>#VALUE!</v>
      </c>
      <c r="L381" s="5" t="e">
        <f>IF('Adjustable Rate'!E412="",M381-K381,IF(ISBLANK('Adjustable Rate'!E412),0,'Adjustable Rate'!E412-K381))</f>
        <v>#VALUE!</v>
      </c>
      <c r="M381" s="1" t="e">
        <f t="shared" si="56"/>
        <v>#VALUE!</v>
      </c>
      <c r="N381" s="1" t="e">
        <f t="shared" si="59"/>
        <v>#VALUE!</v>
      </c>
      <c r="O381" s="1" t="e">
        <f t="shared" si="57"/>
        <v>#VALUE!</v>
      </c>
    </row>
    <row r="382" spans="1:15">
      <c r="A382" s="10" t="str">
        <f t="shared" si="50"/>
        <v/>
      </c>
      <c r="B382" s="6" t="str">
        <f>'Fixed Rate'!C413</f>
        <v/>
      </c>
      <c r="C382" s="1" t="e">
        <f t="shared" si="51"/>
        <v>#VALUE!</v>
      </c>
      <c r="D382" s="5" t="e">
        <f>IF('Fixed Rate'!E413="",E382-C382,IF(ISBLANK('Fixed Rate'!E413),0,'Fixed Rate'!E413-C382))</f>
        <v>#VALUE!</v>
      </c>
      <c r="E382" s="1" t="e">
        <f t="shared" si="52"/>
        <v>#VALUE!</v>
      </c>
      <c r="F382" s="1" t="e">
        <f t="shared" si="58"/>
        <v>#VALUE!</v>
      </c>
      <c r="G382" s="1" t="e">
        <f t="shared" si="53"/>
        <v>#VALUE!</v>
      </c>
      <c r="I382" s="10" t="str">
        <f t="shared" si="54"/>
        <v/>
      </c>
      <c r="J382" s="6" t="str">
        <f>'Adjustable Rate'!C413</f>
        <v/>
      </c>
      <c r="K382" s="1" t="e">
        <f t="shared" si="55"/>
        <v>#VALUE!</v>
      </c>
      <c r="L382" s="5" t="e">
        <f>IF('Adjustable Rate'!E413="",M382-K382,IF(ISBLANK('Adjustable Rate'!E413),0,'Adjustable Rate'!E413-K382))</f>
        <v>#VALUE!</v>
      </c>
      <c r="M382" s="1" t="e">
        <f t="shared" si="56"/>
        <v>#VALUE!</v>
      </c>
      <c r="N382" s="1" t="e">
        <f t="shared" si="59"/>
        <v>#VALUE!</v>
      </c>
      <c r="O382" s="1" t="e">
        <f t="shared" si="57"/>
        <v>#VALUE!</v>
      </c>
    </row>
    <row r="383" spans="1:15">
      <c r="A383" s="10" t="str">
        <f t="shared" si="50"/>
        <v/>
      </c>
      <c r="B383" s="6" t="str">
        <f>'Fixed Rate'!C414</f>
        <v/>
      </c>
      <c r="C383" s="1" t="e">
        <f t="shared" si="51"/>
        <v>#VALUE!</v>
      </c>
      <c r="D383" s="5" t="e">
        <f>IF('Fixed Rate'!E414="",E383-C383,IF(ISBLANK('Fixed Rate'!E414),0,'Fixed Rate'!E414-C383))</f>
        <v>#VALUE!</v>
      </c>
      <c r="E383" s="1" t="e">
        <f t="shared" si="52"/>
        <v>#VALUE!</v>
      </c>
      <c r="F383" s="1" t="e">
        <f t="shared" si="58"/>
        <v>#VALUE!</v>
      </c>
      <c r="G383" s="1" t="e">
        <f t="shared" si="53"/>
        <v>#VALUE!</v>
      </c>
      <c r="I383" s="10" t="str">
        <f t="shared" si="54"/>
        <v/>
      </c>
      <c r="J383" s="6" t="str">
        <f>'Adjustable Rate'!C414</f>
        <v/>
      </c>
      <c r="K383" s="1" t="e">
        <f t="shared" si="55"/>
        <v>#VALUE!</v>
      </c>
      <c r="L383" s="5" t="e">
        <f>IF('Adjustable Rate'!E414="",M383-K383,IF(ISBLANK('Adjustable Rate'!E414),0,'Adjustable Rate'!E414-K383))</f>
        <v>#VALUE!</v>
      </c>
      <c r="M383" s="1" t="e">
        <f t="shared" si="56"/>
        <v>#VALUE!</v>
      </c>
      <c r="N383" s="1" t="e">
        <f t="shared" si="59"/>
        <v>#VALUE!</v>
      </c>
      <c r="O383" s="1" t="e">
        <f t="shared" si="57"/>
        <v>#VALUE!</v>
      </c>
    </row>
    <row r="384" spans="1:15">
      <c r="A384" s="10" t="str">
        <f t="shared" si="50"/>
        <v/>
      </c>
      <c r="B384" s="6" t="str">
        <f>'Fixed Rate'!C415</f>
        <v/>
      </c>
      <c r="C384" s="1" t="e">
        <f t="shared" si="51"/>
        <v>#VALUE!</v>
      </c>
      <c r="D384" s="5" t="e">
        <f>IF('Fixed Rate'!E415="",E384-C384,IF(ISBLANK('Fixed Rate'!E415),0,'Fixed Rate'!E415-C384))</f>
        <v>#VALUE!</v>
      </c>
      <c r="E384" s="1" t="e">
        <f t="shared" si="52"/>
        <v>#VALUE!</v>
      </c>
      <c r="F384" s="1" t="e">
        <f t="shared" si="58"/>
        <v>#VALUE!</v>
      </c>
      <c r="G384" s="1" t="e">
        <f t="shared" si="53"/>
        <v>#VALUE!</v>
      </c>
      <c r="I384" s="10" t="str">
        <f t="shared" si="54"/>
        <v/>
      </c>
      <c r="J384" s="6" t="str">
        <f>'Adjustable Rate'!C415</f>
        <v/>
      </c>
      <c r="K384" s="1" t="e">
        <f t="shared" si="55"/>
        <v>#VALUE!</v>
      </c>
      <c r="L384" s="5" t="e">
        <f>IF('Adjustable Rate'!E415="",M384-K384,IF(ISBLANK('Adjustable Rate'!E415),0,'Adjustable Rate'!E415-K384))</f>
        <v>#VALUE!</v>
      </c>
      <c r="M384" s="1" t="e">
        <f t="shared" si="56"/>
        <v>#VALUE!</v>
      </c>
      <c r="N384" s="1" t="e">
        <f t="shared" si="59"/>
        <v>#VALUE!</v>
      </c>
      <c r="O384" s="1" t="e">
        <f t="shared" si="57"/>
        <v>#VALUE!</v>
      </c>
    </row>
    <row r="385" spans="1:15">
      <c r="A385" s="10" t="str">
        <f t="shared" si="50"/>
        <v/>
      </c>
      <c r="B385" s="6" t="str">
        <f>'Fixed Rate'!C416</f>
        <v/>
      </c>
      <c r="C385" s="1" t="e">
        <f t="shared" si="51"/>
        <v>#VALUE!</v>
      </c>
      <c r="D385" s="5" t="e">
        <f>IF('Fixed Rate'!E416="",E385-C385,IF(ISBLANK('Fixed Rate'!E416),0,'Fixed Rate'!E416-C385))</f>
        <v>#VALUE!</v>
      </c>
      <c r="E385" s="1" t="e">
        <f t="shared" si="52"/>
        <v>#VALUE!</v>
      </c>
      <c r="F385" s="1" t="e">
        <f t="shared" si="58"/>
        <v>#VALUE!</v>
      </c>
      <c r="G385" s="1" t="e">
        <f t="shared" si="53"/>
        <v>#VALUE!</v>
      </c>
      <c r="I385" s="10" t="str">
        <f t="shared" si="54"/>
        <v/>
      </c>
      <c r="J385" s="6" t="str">
        <f>'Adjustable Rate'!C416</f>
        <v/>
      </c>
      <c r="K385" s="1" t="e">
        <f t="shared" si="55"/>
        <v>#VALUE!</v>
      </c>
      <c r="L385" s="5" t="e">
        <f>IF('Adjustable Rate'!E416="",M385-K385,IF(ISBLANK('Adjustable Rate'!E416),0,'Adjustable Rate'!E416-K385))</f>
        <v>#VALUE!</v>
      </c>
      <c r="M385" s="1" t="e">
        <f t="shared" si="56"/>
        <v>#VALUE!</v>
      </c>
      <c r="N385" s="1" t="e">
        <f t="shared" si="59"/>
        <v>#VALUE!</v>
      </c>
      <c r="O385" s="1" t="e">
        <f t="shared" si="57"/>
        <v>#VALUE!</v>
      </c>
    </row>
    <row r="386" spans="1:15">
      <c r="A386" s="10" t="str">
        <f t="shared" si="50"/>
        <v/>
      </c>
      <c r="B386" s="6" t="str">
        <f>'Fixed Rate'!C417</f>
        <v/>
      </c>
      <c r="C386" s="1" t="e">
        <f t="shared" si="51"/>
        <v>#VALUE!</v>
      </c>
      <c r="D386" s="5" t="e">
        <f>IF('Fixed Rate'!E417="",E386-C386,IF(ISBLANK('Fixed Rate'!E417),0,'Fixed Rate'!E417-C386))</f>
        <v>#VALUE!</v>
      </c>
      <c r="E386" s="1" t="e">
        <f t="shared" si="52"/>
        <v>#VALUE!</v>
      </c>
      <c r="F386" s="1" t="e">
        <f t="shared" si="58"/>
        <v>#VALUE!</v>
      </c>
      <c r="G386" s="1" t="e">
        <f t="shared" si="53"/>
        <v>#VALUE!</v>
      </c>
      <c r="I386" s="10" t="str">
        <f t="shared" si="54"/>
        <v/>
      </c>
      <c r="J386" s="6" t="str">
        <f>'Adjustable Rate'!C417</f>
        <v/>
      </c>
      <c r="K386" s="1" t="e">
        <f t="shared" si="55"/>
        <v>#VALUE!</v>
      </c>
      <c r="L386" s="5" t="e">
        <f>IF('Adjustable Rate'!E417="",M386-K386,IF(ISBLANK('Adjustable Rate'!E417),0,'Adjustable Rate'!E417-K386))</f>
        <v>#VALUE!</v>
      </c>
      <c r="M386" s="1" t="e">
        <f t="shared" si="56"/>
        <v>#VALUE!</v>
      </c>
      <c r="N386" s="1" t="e">
        <f t="shared" si="59"/>
        <v>#VALUE!</v>
      </c>
      <c r="O386" s="1" t="e">
        <f t="shared" si="57"/>
        <v>#VALUE!</v>
      </c>
    </row>
    <row r="387" spans="1:15">
      <c r="A387" s="10" t="str">
        <f t="shared" si="50"/>
        <v/>
      </c>
      <c r="B387" s="6" t="str">
        <f>'Fixed Rate'!C418</f>
        <v/>
      </c>
      <c r="C387" s="1" t="e">
        <f t="shared" si="51"/>
        <v>#VALUE!</v>
      </c>
      <c r="D387" s="5" t="e">
        <f>IF('Fixed Rate'!E418="",E387-C387,IF(ISBLANK('Fixed Rate'!E418),0,'Fixed Rate'!E418-C387))</f>
        <v>#VALUE!</v>
      </c>
      <c r="E387" s="1" t="e">
        <f t="shared" si="52"/>
        <v>#VALUE!</v>
      </c>
      <c r="F387" s="1" t="e">
        <f t="shared" si="58"/>
        <v>#VALUE!</v>
      </c>
      <c r="G387" s="1" t="e">
        <f t="shared" si="53"/>
        <v>#VALUE!</v>
      </c>
      <c r="I387" s="10" t="str">
        <f t="shared" si="54"/>
        <v/>
      </c>
      <c r="J387" s="6" t="str">
        <f>'Adjustable Rate'!C418</f>
        <v/>
      </c>
      <c r="K387" s="1" t="e">
        <f t="shared" si="55"/>
        <v>#VALUE!</v>
      </c>
      <c r="L387" s="5" t="e">
        <f>IF('Adjustable Rate'!E418="",M387-K387,IF(ISBLANK('Adjustable Rate'!E418),0,'Adjustable Rate'!E418-K387))</f>
        <v>#VALUE!</v>
      </c>
      <c r="M387" s="1" t="e">
        <f t="shared" si="56"/>
        <v>#VALUE!</v>
      </c>
      <c r="N387" s="1" t="e">
        <f t="shared" si="59"/>
        <v>#VALUE!</v>
      </c>
      <c r="O387" s="1" t="e">
        <f t="shared" si="57"/>
        <v>#VALUE!</v>
      </c>
    </row>
    <row r="388" spans="1:15">
      <c r="A388" s="10" t="str">
        <f t="shared" ref="A388:A451" si="60">IF(A387&gt;=nper,"",A387+1)</f>
        <v/>
      </c>
      <c r="B388" s="6" t="str">
        <f>'Fixed Rate'!C419</f>
        <v/>
      </c>
      <c r="C388" s="1" t="e">
        <f t="shared" ref="C388:C451" si="61">ROUND(B388/1200*G387,2)</f>
        <v>#VALUE!</v>
      </c>
      <c r="D388" s="5" t="e">
        <f>IF('Fixed Rate'!E419="",E388-C388,IF(ISBLANK('Fixed Rate'!E419),0,'Fixed Rate'!E419-C388))</f>
        <v>#VALUE!</v>
      </c>
      <c r="E388" s="1" t="e">
        <f t="shared" ref="E388:E451" si="62">MIN(ROUND(IF(B388=$C$2,$C$1,IF(B388=B387,E387,-PMT(B388/1200,nper-A388+1,G387))),2),G387+ROUND(B388/1200*G387,2))</f>
        <v>#VALUE!</v>
      </c>
      <c r="F388" s="1" t="e">
        <f t="shared" si="58"/>
        <v>#VALUE!</v>
      </c>
      <c r="G388" s="1" t="e">
        <f t="shared" ref="G388:G451" si="63">IF(ROUND(G387-D388,2)&lt;0,0,ROUND(G387-D388,2))</f>
        <v>#VALUE!</v>
      </c>
      <c r="I388" s="10" t="str">
        <f t="shared" ref="I388:I451" si="64">IF(I387&gt;=nper2,"",I387+1)</f>
        <v/>
      </c>
      <c r="J388" s="6" t="str">
        <f>'Adjustable Rate'!C419</f>
        <v/>
      </c>
      <c r="K388" s="1" t="e">
        <f t="shared" ref="K388:K451" si="65">ROUND(J388/1200*O387,2)</f>
        <v>#VALUE!</v>
      </c>
      <c r="L388" s="5" t="e">
        <f>IF('Adjustable Rate'!E419="",M388-K388,IF(ISBLANK('Adjustable Rate'!E419),0,'Adjustable Rate'!E419-K388))</f>
        <v>#VALUE!</v>
      </c>
      <c r="M388" s="1" t="e">
        <f t="shared" ref="M388:M451" si="66">MIN(ROUND(IF(J388=$K$2,$K$1,IF(J388=J387,M387,-PMT(J388/1200,nper2-I388+1,O387))),2),O387+ROUND(J388/1200*O387,2))</f>
        <v>#VALUE!</v>
      </c>
      <c r="N388" s="1" t="e">
        <f t="shared" si="59"/>
        <v>#VALUE!</v>
      </c>
      <c r="O388" s="1" t="e">
        <f t="shared" ref="O388:O451" si="67">IF(ROUND(O387-L388,2)&lt;0,0,ROUND(O387-L388,2))</f>
        <v>#VALUE!</v>
      </c>
    </row>
    <row r="389" spans="1:15">
      <c r="A389" s="10" t="str">
        <f t="shared" si="60"/>
        <v/>
      </c>
      <c r="B389" s="6" t="str">
        <f>'Fixed Rate'!C420</f>
        <v/>
      </c>
      <c r="C389" s="1" t="e">
        <f t="shared" si="61"/>
        <v>#VALUE!</v>
      </c>
      <c r="D389" s="5" t="e">
        <f>IF('Fixed Rate'!E420="",E389-C389,IF(ISBLANK('Fixed Rate'!E420),0,'Fixed Rate'!E420-C389))</f>
        <v>#VALUE!</v>
      </c>
      <c r="E389" s="1" t="e">
        <f t="shared" si="62"/>
        <v>#VALUE!</v>
      </c>
      <c r="F389" s="1" t="e">
        <f t="shared" ref="F389:F452" si="68">IF(G389&lt;=0,G388+C389,C389+D389)</f>
        <v>#VALUE!</v>
      </c>
      <c r="G389" s="1" t="e">
        <f t="shared" si="63"/>
        <v>#VALUE!</v>
      </c>
      <c r="I389" s="10" t="str">
        <f t="shared" si="64"/>
        <v/>
      </c>
      <c r="J389" s="6" t="str">
        <f>'Adjustable Rate'!C420</f>
        <v/>
      </c>
      <c r="K389" s="1" t="e">
        <f t="shared" si="65"/>
        <v>#VALUE!</v>
      </c>
      <c r="L389" s="5" t="e">
        <f>IF('Adjustable Rate'!E420="",M389-K389,IF(ISBLANK('Adjustable Rate'!E420),0,'Adjustable Rate'!E420-K389))</f>
        <v>#VALUE!</v>
      </c>
      <c r="M389" s="1" t="e">
        <f t="shared" si="66"/>
        <v>#VALUE!</v>
      </c>
      <c r="N389" s="1" t="e">
        <f t="shared" ref="N389:N452" si="69">IF(O389&lt;=0,O388+K389,K389+L389)</f>
        <v>#VALUE!</v>
      </c>
      <c r="O389" s="1" t="e">
        <f t="shared" si="67"/>
        <v>#VALUE!</v>
      </c>
    </row>
    <row r="390" spans="1:15">
      <c r="A390" s="10" t="str">
        <f t="shared" si="60"/>
        <v/>
      </c>
      <c r="B390" s="6" t="str">
        <f>'Fixed Rate'!C421</f>
        <v/>
      </c>
      <c r="C390" s="1" t="e">
        <f t="shared" si="61"/>
        <v>#VALUE!</v>
      </c>
      <c r="D390" s="5" t="e">
        <f>IF('Fixed Rate'!E421="",E390-C390,IF(ISBLANK('Fixed Rate'!E421),0,'Fixed Rate'!E421-C390))</f>
        <v>#VALUE!</v>
      </c>
      <c r="E390" s="1" t="e">
        <f t="shared" si="62"/>
        <v>#VALUE!</v>
      </c>
      <c r="F390" s="1" t="e">
        <f t="shared" si="68"/>
        <v>#VALUE!</v>
      </c>
      <c r="G390" s="1" t="e">
        <f t="shared" si="63"/>
        <v>#VALUE!</v>
      </c>
      <c r="I390" s="10" t="str">
        <f t="shared" si="64"/>
        <v/>
      </c>
      <c r="J390" s="6" t="str">
        <f>'Adjustable Rate'!C421</f>
        <v/>
      </c>
      <c r="K390" s="1" t="e">
        <f t="shared" si="65"/>
        <v>#VALUE!</v>
      </c>
      <c r="L390" s="5" t="e">
        <f>IF('Adjustable Rate'!E421="",M390-K390,IF(ISBLANK('Adjustable Rate'!E421),0,'Adjustable Rate'!E421-K390))</f>
        <v>#VALUE!</v>
      </c>
      <c r="M390" s="1" t="e">
        <f t="shared" si="66"/>
        <v>#VALUE!</v>
      </c>
      <c r="N390" s="1" t="e">
        <f t="shared" si="69"/>
        <v>#VALUE!</v>
      </c>
      <c r="O390" s="1" t="e">
        <f t="shared" si="67"/>
        <v>#VALUE!</v>
      </c>
    </row>
    <row r="391" spans="1:15">
      <c r="A391" s="10" t="str">
        <f t="shared" si="60"/>
        <v/>
      </c>
      <c r="B391" s="6" t="str">
        <f>'Fixed Rate'!C422</f>
        <v/>
      </c>
      <c r="C391" s="1" t="e">
        <f t="shared" si="61"/>
        <v>#VALUE!</v>
      </c>
      <c r="D391" s="5" t="e">
        <f>IF('Fixed Rate'!E422="",E391-C391,IF(ISBLANK('Fixed Rate'!E422),0,'Fixed Rate'!E422-C391))</f>
        <v>#VALUE!</v>
      </c>
      <c r="E391" s="1" t="e">
        <f t="shared" si="62"/>
        <v>#VALUE!</v>
      </c>
      <c r="F391" s="1" t="e">
        <f t="shared" si="68"/>
        <v>#VALUE!</v>
      </c>
      <c r="G391" s="1" t="e">
        <f t="shared" si="63"/>
        <v>#VALUE!</v>
      </c>
      <c r="I391" s="10" t="str">
        <f t="shared" si="64"/>
        <v/>
      </c>
      <c r="J391" s="6" t="str">
        <f>'Adjustable Rate'!C422</f>
        <v/>
      </c>
      <c r="K391" s="1" t="e">
        <f t="shared" si="65"/>
        <v>#VALUE!</v>
      </c>
      <c r="L391" s="5" t="e">
        <f>IF('Adjustable Rate'!E422="",M391-K391,IF(ISBLANK('Adjustable Rate'!E422),0,'Adjustable Rate'!E422-K391))</f>
        <v>#VALUE!</v>
      </c>
      <c r="M391" s="1" t="e">
        <f t="shared" si="66"/>
        <v>#VALUE!</v>
      </c>
      <c r="N391" s="1" t="e">
        <f t="shared" si="69"/>
        <v>#VALUE!</v>
      </c>
      <c r="O391" s="1" t="e">
        <f t="shared" si="67"/>
        <v>#VALUE!</v>
      </c>
    </row>
    <row r="392" spans="1:15">
      <c r="A392" s="10" t="str">
        <f t="shared" si="60"/>
        <v/>
      </c>
      <c r="B392" s="6" t="str">
        <f>'Fixed Rate'!C423</f>
        <v/>
      </c>
      <c r="C392" s="1" t="e">
        <f t="shared" si="61"/>
        <v>#VALUE!</v>
      </c>
      <c r="D392" s="5" t="e">
        <f>IF('Fixed Rate'!E423="",E392-C392,IF(ISBLANK('Fixed Rate'!E423),0,'Fixed Rate'!E423-C392))</f>
        <v>#VALUE!</v>
      </c>
      <c r="E392" s="1" t="e">
        <f t="shared" si="62"/>
        <v>#VALUE!</v>
      </c>
      <c r="F392" s="1" t="e">
        <f t="shared" si="68"/>
        <v>#VALUE!</v>
      </c>
      <c r="G392" s="1" t="e">
        <f t="shared" si="63"/>
        <v>#VALUE!</v>
      </c>
      <c r="I392" s="10" t="str">
        <f t="shared" si="64"/>
        <v/>
      </c>
      <c r="J392" s="6" t="str">
        <f>'Adjustable Rate'!C423</f>
        <v/>
      </c>
      <c r="K392" s="1" t="e">
        <f t="shared" si="65"/>
        <v>#VALUE!</v>
      </c>
      <c r="L392" s="5" t="e">
        <f>IF('Adjustable Rate'!E423="",M392-K392,IF(ISBLANK('Adjustable Rate'!E423),0,'Adjustable Rate'!E423-K392))</f>
        <v>#VALUE!</v>
      </c>
      <c r="M392" s="1" t="e">
        <f t="shared" si="66"/>
        <v>#VALUE!</v>
      </c>
      <c r="N392" s="1" t="e">
        <f t="shared" si="69"/>
        <v>#VALUE!</v>
      </c>
      <c r="O392" s="1" t="e">
        <f t="shared" si="67"/>
        <v>#VALUE!</v>
      </c>
    </row>
    <row r="393" spans="1:15">
      <c r="A393" s="10" t="str">
        <f t="shared" si="60"/>
        <v/>
      </c>
      <c r="B393" s="6" t="str">
        <f>'Fixed Rate'!C424</f>
        <v/>
      </c>
      <c r="C393" s="1" t="e">
        <f t="shared" si="61"/>
        <v>#VALUE!</v>
      </c>
      <c r="D393" s="5" t="e">
        <f>IF('Fixed Rate'!E424="",E393-C393,IF(ISBLANK('Fixed Rate'!E424),0,'Fixed Rate'!E424-C393))</f>
        <v>#VALUE!</v>
      </c>
      <c r="E393" s="1" t="e">
        <f t="shared" si="62"/>
        <v>#VALUE!</v>
      </c>
      <c r="F393" s="1" t="e">
        <f t="shared" si="68"/>
        <v>#VALUE!</v>
      </c>
      <c r="G393" s="1" t="e">
        <f t="shared" si="63"/>
        <v>#VALUE!</v>
      </c>
      <c r="I393" s="10" t="str">
        <f t="shared" si="64"/>
        <v/>
      </c>
      <c r="J393" s="6" t="str">
        <f>'Adjustable Rate'!C424</f>
        <v/>
      </c>
      <c r="K393" s="1" t="e">
        <f t="shared" si="65"/>
        <v>#VALUE!</v>
      </c>
      <c r="L393" s="5" t="e">
        <f>IF('Adjustable Rate'!E424="",M393-K393,IF(ISBLANK('Adjustable Rate'!E424),0,'Adjustable Rate'!E424-K393))</f>
        <v>#VALUE!</v>
      </c>
      <c r="M393" s="1" t="e">
        <f t="shared" si="66"/>
        <v>#VALUE!</v>
      </c>
      <c r="N393" s="1" t="e">
        <f t="shared" si="69"/>
        <v>#VALUE!</v>
      </c>
      <c r="O393" s="1" t="e">
        <f t="shared" si="67"/>
        <v>#VALUE!</v>
      </c>
    </row>
    <row r="394" spans="1:15">
      <c r="A394" s="10" t="str">
        <f t="shared" si="60"/>
        <v/>
      </c>
      <c r="B394" s="6" t="str">
        <f>'Fixed Rate'!C425</f>
        <v/>
      </c>
      <c r="C394" s="1" t="e">
        <f t="shared" si="61"/>
        <v>#VALUE!</v>
      </c>
      <c r="D394" s="5" t="e">
        <f>IF('Fixed Rate'!E425="",E394-C394,IF(ISBLANK('Fixed Rate'!E425),0,'Fixed Rate'!E425-C394))</f>
        <v>#VALUE!</v>
      </c>
      <c r="E394" s="1" t="e">
        <f t="shared" si="62"/>
        <v>#VALUE!</v>
      </c>
      <c r="F394" s="1" t="e">
        <f t="shared" si="68"/>
        <v>#VALUE!</v>
      </c>
      <c r="G394" s="1" t="e">
        <f t="shared" si="63"/>
        <v>#VALUE!</v>
      </c>
      <c r="I394" s="10" t="str">
        <f t="shared" si="64"/>
        <v/>
      </c>
      <c r="J394" s="6" t="str">
        <f>'Adjustable Rate'!C425</f>
        <v/>
      </c>
      <c r="K394" s="1" t="e">
        <f t="shared" si="65"/>
        <v>#VALUE!</v>
      </c>
      <c r="L394" s="5" t="e">
        <f>IF('Adjustable Rate'!E425="",M394-K394,IF(ISBLANK('Adjustable Rate'!E425),0,'Adjustable Rate'!E425-K394))</f>
        <v>#VALUE!</v>
      </c>
      <c r="M394" s="1" t="e">
        <f t="shared" si="66"/>
        <v>#VALUE!</v>
      </c>
      <c r="N394" s="1" t="e">
        <f t="shared" si="69"/>
        <v>#VALUE!</v>
      </c>
      <c r="O394" s="1" t="e">
        <f t="shared" si="67"/>
        <v>#VALUE!</v>
      </c>
    </row>
    <row r="395" spans="1:15">
      <c r="A395" s="10" t="str">
        <f t="shared" si="60"/>
        <v/>
      </c>
      <c r="B395" s="6" t="str">
        <f>'Fixed Rate'!C426</f>
        <v/>
      </c>
      <c r="C395" s="1" t="e">
        <f t="shared" si="61"/>
        <v>#VALUE!</v>
      </c>
      <c r="D395" s="5" t="e">
        <f>IF('Fixed Rate'!E426="",E395-C395,IF(ISBLANK('Fixed Rate'!E426),0,'Fixed Rate'!E426-C395))</f>
        <v>#VALUE!</v>
      </c>
      <c r="E395" s="1" t="e">
        <f t="shared" si="62"/>
        <v>#VALUE!</v>
      </c>
      <c r="F395" s="1" t="e">
        <f t="shared" si="68"/>
        <v>#VALUE!</v>
      </c>
      <c r="G395" s="1" t="e">
        <f t="shared" si="63"/>
        <v>#VALUE!</v>
      </c>
      <c r="I395" s="10" t="str">
        <f t="shared" si="64"/>
        <v/>
      </c>
      <c r="J395" s="6" t="str">
        <f>'Adjustable Rate'!C426</f>
        <v/>
      </c>
      <c r="K395" s="1" t="e">
        <f t="shared" si="65"/>
        <v>#VALUE!</v>
      </c>
      <c r="L395" s="5" t="e">
        <f>IF('Adjustable Rate'!E426="",M395-K395,IF(ISBLANK('Adjustable Rate'!E426),0,'Adjustable Rate'!E426-K395))</f>
        <v>#VALUE!</v>
      </c>
      <c r="M395" s="1" t="e">
        <f t="shared" si="66"/>
        <v>#VALUE!</v>
      </c>
      <c r="N395" s="1" t="e">
        <f t="shared" si="69"/>
        <v>#VALUE!</v>
      </c>
      <c r="O395" s="1" t="e">
        <f t="shared" si="67"/>
        <v>#VALUE!</v>
      </c>
    </row>
    <row r="396" spans="1:15">
      <c r="A396" s="10" t="str">
        <f t="shared" si="60"/>
        <v/>
      </c>
      <c r="B396" s="6" t="str">
        <f>'Fixed Rate'!C427</f>
        <v/>
      </c>
      <c r="C396" s="1" t="e">
        <f t="shared" si="61"/>
        <v>#VALUE!</v>
      </c>
      <c r="D396" s="5" t="e">
        <f>IF('Fixed Rate'!E427="",E396-C396,IF(ISBLANK('Fixed Rate'!E427),0,'Fixed Rate'!E427-C396))</f>
        <v>#VALUE!</v>
      </c>
      <c r="E396" s="1" t="e">
        <f t="shared" si="62"/>
        <v>#VALUE!</v>
      </c>
      <c r="F396" s="1" t="e">
        <f t="shared" si="68"/>
        <v>#VALUE!</v>
      </c>
      <c r="G396" s="1" t="e">
        <f t="shared" si="63"/>
        <v>#VALUE!</v>
      </c>
      <c r="I396" s="10" t="str">
        <f t="shared" si="64"/>
        <v/>
      </c>
      <c r="J396" s="6" t="str">
        <f>'Adjustable Rate'!C427</f>
        <v/>
      </c>
      <c r="K396" s="1" t="e">
        <f t="shared" si="65"/>
        <v>#VALUE!</v>
      </c>
      <c r="L396" s="5" t="e">
        <f>IF('Adjustable Rate'!E427="",M396-K396,IF(ISBLANK('Adjustable Rate'!E427),0,'Adjustable Rate'!E427-K396))</f>
        <v>#VALUE!</v>
      </c>
      <c r="M396" s="1" t="e">
        <f t="shared" si="66"/>
        <v>#VALUE!</v>
      </c>
      <c r="N396" s="1" t="e">
        <f t="shared" si="69"/>
        <v>#VALUE!</v>
      </c>
      <c r="O396" s="1" t="e">
        <f t="shared" si="67"/>
        <v>#VALUE!</v>
      </c>
    </row>
    <row r="397" spans="1:15">
      <c r="A397" s="10" t="str">
        <f t="shared" si="60"/>
        <v/>
      </c>
      <c r="B397" s="6" t="str">
        <f>'Fixed Rate'!C428</f>
        <v/>
      </c>
      <c r="C397" s="1" t="e">
        <f t="shared" si="61"/>
        <v>#VALUE!</v>
      </c>
      <c r="D397" s="5" t="e">
        <f>IF('Fixed Rate'!E428="",E397-C397,IF(ISBLANK('Fixed Rate'!E428),0,'Fixed Rate'!E428-C397))</f>
        <v>#VALUE!</v>
      </c>
      <c r="E397" s="1" t="e">
        <f t="shared" si="62"/>
        <v>#VALUE!</v>
      </c>
      <c r="F397" s="1" t="e">
        <f t="shared" si="68"/>
        <v>#VALUE!</v>
      </c>
      <c r="G397" s="1" t="e">
        <f t="shared" si="63"/>
        <v>#VALUE!</v>
      </c>
      <c r="I397" s="10" t="str">
        <f t="shared" si="64"/>
        <v/>
      </c>
      <c r="J397" s="6" t="str">
        <f>'Adjustable Rate'!C428</f>
        <v/>
      </c>
      <c r="K397" s="1" t="e">
        <f t="shared" si="65"/>
        <v>#VALUE!</v>
      </c>
      <c r="L397" s="5" t="e">
        <f>IF('Adjustable Rate'!E428="",M397-K397,IF(ISBLANK('Adjustable Rate'!E428),0,'Adjustable Rate'!E428-K397))</f>
        <v>#VALUE!</v>
      </c>
      <c r="M397" s="1" t="e">
        <f t="shared" si="66"/>
        <v>#VALUE!</v>
      </c>
      <c r="N397" s="1" t="e">
        <f t="shared" si="69"/>
        <v>#VALUE!</v>
      </c>
      <c r="O397" s="1" t="e">
        <f t="shared" si="67"/>
        <v>#VALUE!</v>
      </c>
    </row>
    <row r="398" spans="1:15">
      <c r="A398" s="10" t="str">
        <f t="shared" si="60"/>
        <v/>
      </c>
      <c r="B398" s="6" t="str">
        <f>'Fixed Rate'!C429</f>
        <v/>
      </c>
      <c r="C398" s="1" t="e">
        <f t="shared" si="61"/>
        <v>#VALUE!</v>
      </c>
      <c r="D398" s="5" t="e">
        <f>IF('Fixed Rate'!E429="",E398-C398,IF(ISBLANK('Fixed Rate'!E429),0,'Fixed Rate'!E429-C398))</f>
        <v>#VALUE!</v>
      </c>
      <c r="E398" s="1" t="e">
        <f t="shared" si="62"/>
        <v>#VALUE!</v>
      </c>
      <c r="F398" s="1" t="e">
        <f t="shared" si="68"/>
        <v>#VALUE!</v>
      </c>
      <c r="G398" s="1" t="e">
        <f t="shared" si="63"/>
        <v>#VALUE!</v>
      </c>
      <c r="I398" s="10" t="str">
        <f t="shared" si="64"/>
        <v/>
      </c>
      <c r="J398" s="6" t="str">
        <f>'Adjustable Rate'!C429</f>
        <v/>
      </c>
      <c r="K398" s="1" t="e">
        <f t="shared" si="65"/>
        <v>#VALUE!</v>
      </c>
      <c r="L398" s="5" t="e">
        <f>IF('Adjustable Rate'!E429="",M398-K398,IF(ISBLANK('Adjustable Rate'!E429),0,'Adjustable Rate'!E429-K398))</f>
        <v>#VALUE!</v>
      </c>
      <c r="M398" s="1" t="e">
        <f t="shared" si="66"/>
        <v>#VALUE!</v>
      </c>
      <c r="N398" s="1" t="e">
        <f t="shared" si="69"/>
        <v>#VALUE!</v>
      </c>
      <c r="O398" s="1" t="e">
        <f t="shared" si="67"/>
        <v>#VALUE!</v>
      </c>
    </row>
    <row r="399" spans="1:15">
      <c r="A399" s="10" t="str">
        <f t="shared" si="60"/>
        <v/>
      </c>
      <c r="B399" s="6" t="str">
        <f>'Fixed Rate'!C430</f>
        <v/>
      </c>
      <c r="C399" s="1" t="e">
        <f t="shared" si="61"/>
        <v>#VALUE!</v>
      </c>
      <c r="D399" s="5" t="e">
        <f>IF('Fixed Rate'!E430="",E399-C399,IF(ISBLANK('Fixed Rate'!E430),0,'Fixed Rate'!E430-C399))</f>
        <v>#VALUE!</v>
      </c>
      <c r="E399" s="1" t="e">
        <f t="shared" si="62"/>
        <v>#VALUE!</v>
      </c>
      <c r="F399" s="1" t="e">
        <f t="shared" si="68"/>
        <v>#VALUE!</v>
      </c>
      <c r="G399" s="1" t="e">
        <f t="shared" si="63"/>
        <v>#VALUE!</v>
      </c>
      <c r="I399" s="10" t="str">
        <f t="shared" si="64"/>
        <v/>
      </c>
      <c r="J399" s="6" t="str">
        <f>'Adjustable Rate'!C430</f>
        <v/>
      </c>
      <c r="K399" s="1" t="e">
        <f t="shared" si="65"/>
        <v>#VALUE!</v>
      </c>
      <c r="L399" s="5" t="e">
        <f>IF('Adjustable Rate'!E430="",M399-K399,IF(ISBLANK('Adjustable Rate'!E430),0,'Adjustable Rate'!E430-K399))</f>
        <v>#VALUE!</v>
      </c>
      <c r="M399" s="1" t="e">
        <f t="shared" si="66"/>
        <v>#VALUE!</v>
      </c>
      <c r="N399" s="1" t="e">
        <f t="shared" si="69"/>
        <v>#VALUE!</v>
      </c>
      <c r="O399" s="1" t="e">
        <f t="shared" si="67"/>
        <v>#VALUE!</v>
      </c>
    </row>
    <row r="400" spans="1:15">
      <c r="A400" s="10" t="str">
        <f t="shared" si="60"/>
        <v/>
      </c>
      <c r="B400" s="6" t="str">
        <f>'Fixed Rate'!C431</f>
        <v/>
      </c>
      <c r="C400" s="1" t="e">
        <f t="shared" si="61"/>
        <v>#VALUE!</v>
      </c>
      <c r="D400" s="5" t="e">
        <f>IF('Fixed Rate'!E431="",E400-C400,IF(ISBLANK('Fixed Rate'!E431),0,'Fixed Rate'!E431-C400))</f>
        <v>#VALUE!</v>
      </c>
      <c r="E400" s="1" t="e">
        <f t="shared" si="62"/>
        <v>#VALUE!</v>
      </c>
      <c r="F400" s="1" t="e">
        <f t="shared" si="68"/>
        <v>#VALUE!</v>
      </c>
      <c r="G400" s="1" t="e">
        <f t="shared" si="63"/>
        <v>#VALUE!</v>
      </c>
      <c r="I400" s="10" t="str">
        <f t="shared" si="64"/>
        <v/>
      </c>
      <c r="J400" s="6" t="str">
        <f>'Adjustable Rate'!C431</f>
        <v/>
      </c>
      <c r="K400" s="1" t="e">
        <f t="shared" si="65"/>
        <v>#VALUE!</v>
      </c>
      <c r="L400" s="5" t="e">
        <f>IF('Adjustable Rate'!E431="",M400-K400,IF(ISBLANK('Adjustable Rate'!E431),0,'Adjustable Rate'!E431-K400))</f>
        <v>#VALUE!</v>
      </c>
      <c r="M400" s="1" t="e">
        <f t="shared" si="66"/>
        <v>#VALUE!</v>
      </c>
      <c r="N400" s="1" t="e">
        <f t="shared" si="69"/>
        <v>#VALUE!</v>
      </c>
      <c r="O400" s="1" t="e">
        <f t="shared" si="67"/>
        <v>#VALUE!</v>
      </c>
    </row>
    <row r="401" spans="1:15">
      <c r="A401" s="10" t="str">
        <f t="shared" si="60"/>
        <v/>
      </c>
      <c r="B401" s="6" t="str">
        <f>'Fixed Rate'!C432</f>
        <v/>
      </c>
      <c r="C401" s="1" t="e">
        <f t="shared" si="61"/>
        <v>#VALUE!</v>
      </c>
      <c r="D401" s="5" t="e">
        <f>IF('Fixed Rate'!E432="",E401-C401,IF(ISBLANK('Fixed Rate'!E432),0,'Fixed Rate'!E432-C401))</f>
        <v>#VALUE!</v>
      </c>
      <c r="E401" s="1" t="e">
        <f t="shared" si="62"/>
        <v>#VALUE!</v>
      </c>
      <c r="F401" s="1" t="e">
        <f t="shared" si="68"/>
        <v>#VALUE!</v>
      </c>
      <c r="G401" s="1" t="e">
        <f t="shared" si="63"/>
        <v>#VALUE!</v>
      </c>
      <c r="I401" s="10" t="str">
        <f t="shared" si="64"/>
        <v/>
      </c>
      <c r="J401" s="6" t="str">
        <f>'Adjustable Rate'!C432</f>
        <v/>
      </c>
      <c r="K401" s="1" t="e">
        <f t="shared" si="65"/>
        <v>#VALUE!</v>
      </c>
      <c r="L401" s="5" t="e">
        <f>IF('Adjustable Rate'!E432="",M401-K401,IF(ISBLANK('Adjustable Rate'!E432),0,'Adjustable Rate'!E432-K401))</f>
        <v>#VALUE!</v>
      </c>
      <c r="M401" s="1" t="e">
        <f t="shared" si="66"/>
        <v>#VALUE!</v>
      </c>
      <c r="N401" s="1" t="e">
        <f t="shared" si="69"/>
        <v>#VALUE!</v>
      </c>
      <c r="O401" s="1" t="e">
        <f t="shared" si="67"/>
        <v>#VALUE!</v>
      </c>
    </row>
    <row r="402" spans="1:15">
      <c r="A402" s="10" t="str">
        <f t="shared" si="60"/>
        <v/>
      </c>
      <c r="B402" s="6" t="str">
        <f>'Fixed Rate'!C433</f>
        <v/>
      </c>
      <c r="C402" s="1" t="e">
        <f t="shared" si="61"/>
        <v>#VALUE!</v>
      </c>
      <c r="D402" s="5" t="e">
        <f>IF('Fixed Rate'!E433="",E402-C402,IF(ISBLANK('Fixed Rate'!E433),0,'Fixed Rate'!E433-C402))</f>
        <v>#VALUE!</v>
      </c>
      <c r="E402" s="1" t="e">
        <f t="shared" si="62"/>
        <v>#VALUE!</v>
      </c>
      <c r="F402" s="1" t="e">
        <f t="shared" si="68"/>
        <v>#VALUE!</v>
      </c>
      <c r="G402" s="1" t="e">
        <f t="shared" si="63"/>
        <v>#VALUE!</v>
      </c>
      <c r="I402" s="10" t="str">
        <f t="shared" si="64"/>
        <v/>
      </c>
      <c r="J402" s="6" t="str">
        <f>'Adjustable Rate'!C433</f>
        <v/>
      </c>
      <c r="K402" s="1" t="e">
        <f t="shared" si="65"/>
        <v>#VALUE!</v>
      </c>
      <c r="L402" s="5" t="e">
        <f>IF('Adjustable Rate'!E433="",M402-K402,IF(ISBLANK('Adjustable Rate'!E433),0,'Adjustable Rate'!E433-K402))</f>
        <v>#VALUE!</v>
      </c>
      <c r="M402" s="1" t="e">
        <f t="shared" si="66"/>
        <v>#VALUE!</v>
      </c>
      <c r="N402" s="1" t="e">
        <f t="shared" si="69"/>
        <v>#VALUE!</v>
      </c>
      <c r="O402" s="1" t="e">
        <f t="shared" si="67"/>
        <v>#VALUE!</v>
      </c>
    </row>
    <row r="403" spans="1:15">
      <c r="A403" s="10" t="str">
        <f t="shared" si="60"/>
        <v/>
      </c>
      <c r="B403" s="6" t="str">
        <f>'Fixed Rate'!C434</f>
        <v/>
      </c>
      <c r="C403" s="1" t="e">
        <f t="shared" si="61"/>
        <v>#VALUE!</v>
      </c>
      <c r="D403" s="5" t="e">
        <f>IF('Fixed Rate'!E434="",E403-C403,IF(ISBLANK('Fixed Rate'!E434),0,'Fixed Rate'!E434-C403))</f>
        <v>#VALUE!</v>
      </c>
      <c r="E403" s="1" t="e">
        <f t="shared" si="62"/>
        <v>#VALUE!</v>
      </c>
      <c r="F403" s="1" t="e">
        <f t="shared" si="68"/>
        <v>#VALUE!</v>
      </c>
      <c r="G403" s="1" t="e">
        <f t="shared" si="63"/>
        <v>#VALUE!</v>
      </c>
      <c r="I403" s="10" t="str">
        <f t="shared" si="64"/>
        <v/>
      </c>
      <c r="J403" s="6" t="str">
        <f>'Adjustable Rate'!C434</f>
        <v/>
      </c>
      <c r="K403" s="1" t="e">
        <f t="shared" si="65"/>
        <v>#VALUE!</v>
      </c>
      <c r="L403" s="5" t="e">
        <f>IF('Adjustable Rate'!E434="",M403-K403,IF(ISBLANK('Adjustable Rate'!E434),0,'Adjustable Rate'!E434-K403))</f>
        <v>#VALUE!</v>
      </c>
      <c r="M403" s="1" t="e">
        <f t="shared" si="66"/>
        <v>#VALUE!</v>
      </c>
      <c r="N403" s="1" t="e">
        <f t="shared" si="69"/>
        <v>#VALUE!</v>
      </c>
      <c r="O403" s="1" t="e">
        <f t="shared" si="67"/>
        <v>#VALUE!</v>
      </c>
    </row>
    <row r="404" spans="1:15">
      <c r="A404" s="10" t="str">
        <f t="shared" si="60"/>
        <v/>
      </c>
      <c r="B404" s="6" t="str">
        <f>'Fixed Rate'!C435</f>
        <v/>
      </c>
      <c r="C404" s="1" t="e">
        <f t="shared" si="61"/>
        <v>#VALUE!</v>
      </c>
      <c r="D404" s="5" t="e">
        <f>IF('Fixed Rate'!E435="",E404-C404,IF(ISBLANK('Fixed Rate'!E435),0,'Fixed Rate'!E435-C404))</f>
        <v>#VALUE!</v>
      </c>
      <c r="E404" s="1" t="e">
        <f t="shared" si="62"/>
        <v>#VALUE!</v>
      </c>
      <c r="F404" s="1" t="e">
        <f t="shared" si="68"/>
        <v>#VALUE!</v>
      </c>
      <c r="G404" s="1" t="e">
        <f t="shared" si="63"/>
        <v>#VALUE!</v>
      </c>
      <c r="I404" s="10" t="str">
        <f t="shared" si="64"/>
        <v/>
      </c>
      <c r="J404" s="6" t="str">
        <f>'Adjustable Rate'!C435</f>
        <v/>
      </c>
      <c r="K404" s="1" t="e">
        <f t="shared" si="65"/>
        <v>#VALUE!</v>
      </c>
      <c r="L404" s="5" t="e">
        <f>IF('Adjustable Rate'!E435="",M404-K404,IF(ISBLANK('Adjustable Rate'!E435),0,'Adjustable Rate'!E435-K404))</f>
        <v>#VALUE!</v>
      </c>
      <c r="M404" s="1" t="e">
        <f t="shared" si="66"/>
        <v>#VALUE!</v>
      </c>
      <c r="N404" s="1" t="e">
        <f t="shared" si="69"/>
        <v>#VALUE!</v>
      </c>
      <c r="O404" s="1" t="e">
        <f t="shared" si="67"/>
        <v>#VALUE!</v>
      </c>
    </row>
    <row r="405" spans="1:15">
      <c r="A405" s="10" t="str">
        <f t="shared" si="60"/>
        <v/>
      </c>
      <c r="B405" s="6" t="str">
        <f>'Fixed Rate'!C436</f>
        <v/>
      </c>
      <c r="C405" s="1" t="e">
        <f t="shared" si="61"/>
        <v>#VALUE!</v>
      </c>
      <c r="D405" s="5" t="e">
        <f>IF('Fixed Rate'!E436="",E405-C405,IF(ISBLANK('Fixed Rate'!E436),0,'Fixed Rate'!E436-C405))</f>
        <v>#VALUE!</v>
      </c>
      <c r="E405" s="1" t="e">
        <f t="shared" si="62"/>
        <v>#VALUE!</v>
      </c>
      <c r="F405" s="1" t="e">
        <f t="shared" si="68"/>
        <v>#VALUE!</v>
      </c>
      <c r="G405" s="1" t="e">
        <f t="shared" si="63"/>
        <v>#VALUE!</v>
      </c>
      <c r="I405" s="10" t="str">
        <f t="shared" si="64"/>
        <v/>
      </c>
      <c r="J405" s="6" t="str">
        <f>'Adjustable Rate'!C436</f>
        <v/>
      </c>
      <c r="K405" s="1" t="e">
        <f t="shared" si="65"/>
        <v>#VALUE!</v>
      </c>
      <c r="L405" s="5" t="e">
        <f>IF('Adjustable Rate'!E436="",M405-K405,IF(ISBLANK('Adjustable Rate'!E436),0,'Adjustable Rate'!E436-K405))</f>
        <v>#VALUE!</v>
      </c>
      <c r="M405" s="1" t="e">
        <f t="shared" si="66"/>
        <v>#VALUE!</v>
      </c>
      <c r="N405" s="1" t="e">
        <f t="shared" si="69"/>
        <v>#VALUE!</v>
      </c>
      <c r="O405" s="1" t="e">
        <f t="shared" si="67"/>
        <v>#VALUE!</v>
      </c>
    </row>
    <row r="406" spans="1:15">
      <c r="A406" s="10" t="str">
        <f t="shared" si="60"/>
        <v/>
      </c>
      <c r="B406" s="6" t="str">
        <f>'Fixed Rate'!C437</f>
        <v/>
      </c>
      <c r="C406" s="1" t="e">
        <f t="shared" si="61"/>
        <v>#VALUE!</v>
      </c>
      <c r="D406" s="5" t="e">
        <f>IF('Fixed Rate'!E437="",E406-C406,IF(ISBLANK('Fixed Rate'!E437),0,'Fixed Rate'!E437-C406))</f>
        <v>#VALUE!</v>
      </c>
      <c r="E406" s="1" t="e">
        <f t="shared" si="62"/>
        <v>#VALUE!</v>
      </c>
      <c r="F406" s="1" t="e">
        <f t="shared" si="68"/>
        <v>#VALUE!</v>
      </c>
      <c r="G406" s="1" t="e">
        <f t="shared" si="63"/>
        <v>#VALUE!</v>
      </c>
      <c r="I406" s="10" t="str">
        <f t="shared" si="64"/>
        <v/>
      </c>
      <c r="J406" s="6" t="str">
        <f>'Adjustable Rate'!C437</f>
        <v/>
      </c>
      <c r="K406" s="1" t="e">
        <f t="shared" si="65"/>
        <v>#VALUE!</v>
      </c>
      <c r="L406" s="5" t="e">
        <f>IF('Adjustable Rate'!E437="",M406-K406,IF(ISBLANK('Adjustable Rate'!E437),0,'Adjustable Rate'!E437-K406))</f>
        <v>#VALUE!</v>
      </c>
      <c r="M406" s="1" t="e">
        <f t="shared" si="66"/>
        <v>#VALUE!</v>
      </c>
      <c r="N406" s="1" t="e">
        <f t="shared" si="69"/>
        <v>#VALUE!</v>
      </c>
      <c r="O406" s="1" t="e">
        <f t="shared" si="67"/>
        <v>#VALUE!</v>
      </c>
    </row>
    <row r="407" spans="1:15">
      <c r="A407" s="10" t="str">
        <f t="shared" si="60"/>
        <v/>
      </c>
      <c r="B407" s="6" t="str">
        <f>'Fixed Rate'!C438</f>
        <v/>
      </c>
      <c r="C407" s="1" t="e">
        <f t="shared" si="61"/>
        <v>#VALUE!</v>
      </c>
      <c r="D407" s="5" t="e">
        <f>IF('Fixed Rate'!E438="",E407-C407,IF(ISBLANK('Fixed Rate'!E438),0,'Fixed Rate'!E438-C407))</f>
        <v>#VALUE!</v>
      </c>
      <c r="E407" s="1" t="e">
        <f t="shared" si="62"/>
        <v>#VALUE!</v>
      </c>
      <c r="F407" s="1" t="e">
        <f t="shared" si="68"/>
        <v>#VALUE!</v>
      </c>
      <c r="G407" s="1" t="e">
        <f t="shared" si="63"/>
        <v>#VALUE!</v>
      </c>
      <c r="I407" s="10" t="str">
        <f t="shared" si="64"/>
        <v/>
      </c>
      <c r="J407" s="6" t="str">
        <f>'Adjustable Rate'!C438</f>
        <v/>
      </c>
      <c r="K407" s="1" t="e">
        <f t="shared" si="65"/>
        <v>#VALUE!</v>
      </c>
      <c r="L407" s="5" t="e">
        <f>IF('Adjustable Rate'!E438="",M407-K407,IF(ISBLANK('Adjustable Rate'!E438),0,'Adjustable Rate'!E438-K407))</f>
        <v>#VALUE!</v>
      </c>
      <c r="M407" s="1" t="e">
        <f t="shared" si="66"/>
        <v>#VALUE!</v>
      </c>
      <c r="N407" s="1" t="e">
        <f t="shared" si="69"/>
        <v>#VALUE!</v>
      </c>
      <c r="O407" s="1" t="e">
        <f t="shared" si="67"/>
        <v>#VALUE!</v>
      </c>
    </row>
    <row r="408" spans="1:15">
      <c r="A408" s="10" t="str">
        <f t="shared" si="60"/>
        <v/>
      </c>
      <c r="B408" s="6" t="str">
        <f>'Fixed Rate'!C439</f>
        <v/>
      </c>
      <c r="C408" s="1" t="e">
        <f t="shared" si="61"/>
        <v>#VALUE!</v>
      </c>
      <c r="D408" s="5" t="e">
        <f>IF('Fixed Rate'!E439="",E408-C408,IF(ISBLANK('Fixed Rate'!E439),0,'Fixed Rate'!E439-C408))</f>
        <v>#VALUE!</v>
      </c>
      <c r="E408" s="1" t="e">
        <f t="shared" si="62"/>
        <v>#VALUE!</v>
      </c>
      <c r="F408" s="1" t="e">
        <f t="shared" si="68"/>
        <v>#VALUE!</v>
      </c>
      <c r="G408" s="1" t="e">
        <f t="shared" si="63"/>
        <v>#VALUE!</v>
      </c>
      <c r="I408" s="10" t="str">
        <f t="shared" si="64"/>
        <v/>
      </c>
      <c r="J408" s="6" t="str">
        <f>'Adjustable Rate'!C439</f>
        <v/>
      </c>
      <c r="K408" s="1" t="e">
        <f t="shared" si="65"/>
        <v>#VALUE!</v>
      </c>
      <c r="L408" s="5" t="e">
        <f>IF('Adjustable Rate'!E439="",M408-K408,IF(ISBLANK('Adjustable Rate'!E439),0,'Adjustable Rate'!E439-K408))</f>
        <v>#VALUE!</v>
      </c>
      <c r="M408" s="1" t="e">
        <f t="shared" si="66"/>
        <v>#VALUE!</v>
      </c>
      <c r="N408" s="1" t="e">
        <f t="shared" si="69"/>
        <v>#VALUE!</v>
      </c>
      <c r="O408" s="1" t="e">
        <f t="shared" si="67"/>
        <v>#VALUE!</v>
      </c>
    </row>
    <row r="409" spans="1:15">
      <c r="A409" s="10" t="str">
        <f t="shared" si="60"/>
        <v/>
      </c>
      <c r="B409" s="6" t="str">
        <f>'Fixed Rate'!C440</f>
        <v/>
      </c>
      <c r="C409" s="1" t="e">
        <f t="shared" si="61"/>
        <v>#VALUE!</v>
      </c>
      <c r="D409" s="5" t="e">
        <f>IF('Fixed Rate'!E440="",E409-C409,IF(ISBLANK('Fixed Rate'!E440),0,'Fixed Rate'!E440-C409))</f>
        <v>#VALUE!</v>
      </c>
      <c r="E409" s="1" t="e">
        <f t="shared" si="62"/>
        <v>#VALUE!</v>
      </c>
      <c r="F409" s="1" t="e">
        <f t="shared" si="68"/>
        <v>#VALUE!</v>
      </c>
      <c r="G409" s="1" t="e">
        <f t="shared" si="63"/>
        <v>#VALUE!</v>
      </c>
      <c r="I409" s="10" t="str">
        <f t="shared" si="64"/>
        <v/>
      </c>
      <c r="J409" s="6" t="str">
        <f>'Adjustable Rate'!C440</f>
        <v/>
      </c>
      <c r="K409" s="1" t="e">
        <f t="shared" si="65"/>
        <v>#VALUE!</v>
      </c>
      <c r="L409" s="5" t="e">
        <f>IF('Adjustable Rate'!E440="",M409-K409,IF(ISBLANK('Adjustable Rate'!E440),0,'Adjustable Rate'!E440-K409))</f>
        <v>#VALUE!</v>
      </c>
      <c r="M409" s="1" t="e">
        <f t="shared" si="66"/>
        <v>#VALUE!</v>
      </c>
      <c r="N409" s="1" t="e">
        <f t="shared" si="69"/>
        <v>#VALUE!</v>
      </c>
      <c r="O409" s="1" t="e">
        <f t="shared" si="67"/>
        <v>#VALUE!</v>
      </c>
    </row>
    <row r="410" spans="1:15">
      <c r="A410" s="10" t="str">
        <f t="shared" si="60"/>
        <v/>
      </c>
      <c r="B410" s="6" t="str">
        <f>'Fixed Rate'!C441</f>
        <v/>
      </c>
      <c r="C410" s="1" t="e">
        <f t="shared" si="61"/>
        <v>#VALUE!</v>
      </c>
      <c r="D410" s="5" t="e">
        <f>IF('Fixed Rate'!E441="",E410-C410,IF(ISBLANK('Fixed Rate'!E441),0,'Fixed Rate'!E441-C410))</f>
        <v>#VALUE!</v>
      </c>
      <c r="E410" s="1" t="e">
        <f t="shared" si="62"/>
        <v>#VALUE!</v>
      </c>
      <c r="F410" s="1" t="e">
        <f t="shared" si="68"/>
        <v>#VALUE!</v>
      </c>
      <c r="G410" s="1" t="e">
        <f t="shared" si="63"/>
        <v>#VALUE!</v>
      </c>
      <c r="I410" s="10" t="str">
        <f t="shared" si="64"/>
        <v/>
      </c>
      <c r="J410" s="6" t="str">
        <f>'Adjustable Rate'!C441</f>
        <v/>
      </c>
      <c r="K410" s="1" t="e">
        <f t="shared" si="65"/>
        <v>#VALUE!</v>
      </c>
      <c r="L410" s="5" t="e">
        <f>IF('Adjustable Rate'!E441="",M410-K410,IF(ISBLANK('Adjustable Rate'!E441),0,'Adjustable Rate'!E441-K410))</f>
        <v>#VALUE!</v>
      </c>
      <c r="M410" s="1" t="e">
        <f t="shared" si="66"/>
        <v>#VALUE!</v>
      </c>
      <c r="N410" s="1" t="e">
        <f t="shared" si="69"/>
        <v>#VALUE!</v>
      </c>
      <c r="O410" s="1" t="e">
        <f t="shared" si="67"/>
        <v>#VALUE!</v>
      </c>
    </row>
    <row r="411" spans="1:15">
      <c r="A411" s="10" t="str">
        <f t="shared" si="60"/>
        <v/>
      </c>
      <c r="B411" s="6" t="str">
        <f>'Fixed Rate'!C442</f>
        <v/>
      </c>
      <c r="C411" s="1" t="e">
        <f t="shared" si="61"/>
        <v>#VALUE!</v>
      </c>
      <c r="D411" s="5" t="e">
        <f>IF('Fixed Rate'!E442="",E411-C411,IF(ISBLANK('Fixed Rate'!E442),0,'Fixed Rate'!E442-C411))</f>
        <v>#VALUE!</v>
      </c>
      <c r="E411" s="1" t="e">
        <f t="shared" si="62"/>
        <v>#VALUE!</v>
      </c>
      <c r="F411" s="1" t="e">
        <f t="shared" si="68"/>
        <v>#VALUE!</v>
      </c>
      <c r="G411" s="1" t="e">
        <f t="shared" si="63"/>
        <v>#VALUE!</v>
      </c>
      <c r="I411" s="10" t="str">
        <f t="shared" si="64"/>
        <v/>
      </c>
      <c r="J411" s="6" t="str">
        <f>'Adjustable Rate'!C442</f>
        <v/>
      </c>
      <c r="K411" s="1" t="e">
        <f t="shared" si="65"/>
        <v>#VALUE!</v>
      </c>
      <c r="L411" s="5" t="e">
        <f>IF('Adjustable Rate'!E442="",M411-K411,IF(ISBLANK('Adjustable Rate'!E442),0,'Adjustable Rate'!E442-K411))</f>
        <v>#VALUE!</v>
      </c>
      <c r="M411" s="1" t="e">
        <f t="shared" si="66"/>
        <v>#VALUE!</v>
      </c>
      <c r="N411" s="1" t="e">
        <f t="shared" si="69"/>
        <v>#VALUE!</v>
      </c>
      <c r="O411" s="1" t="e">
        <f t="shared" si="67"/>
        <v>#VALUE!</v>
      </c>
    </row>
    <row r="412" spans="1:15">
      <c r="A412" s="10" t="str">
        <f t="shared" si="60"/>
        <v/>
      </c>
      <c r="B412" s="6" t="str">
        <f>'Fixed Rate'!C443</f>
        <v/>
      </c>
      <c r="C412" s="1" t="e">
        <f t="shared" si="61"/>
        <v>#VALUE!</v>
      </c>
      <c r="D412" s="5" t="e">
        <f>IF('Fixed Rate'!E443="",E412-C412,IF(ISBLANK('Fixed Rate'!E443),0,'Fixed Rate'!E443-C412))</f>
        <v>#VALUE!</v>
      </c>
      <c r="E412" s="1" t="e">
        <f t="shared" si="62"/>
        <v>#VALUE!</v>
      </c>
      <c r="F412" s="1" t="e">
        <f t="shared" si="68"/>
        <v>#VALUE!</v>
      </c>
      <c r="G412" s="1" t="e">
        <f t="shared" si="63"/>
        <v>#VALUE!</v>
      </c>
      <c r="I412" s="10" t="str">
        <f t="shared" si="64"/>
        <v/>
      </c>
      <c r="J412" s="6" t="str">
        <f>'Adjustable Rate'!C443</f>
        <v/>
      </c>
      <c r="K412" s="1" t="e">
        <f t="shared" si="65"/>
        <v>#VALUE!</v>
      </c>
      <c r="L412" s="5" t="e">
        <f>IF('Adjustable Rate'!E443="",M412-K412,IF(ISBLANK('Adjustable Rate'!E443),0,'Adjustable Rate'!E443-K412))</f>
        <v>#VALUE!</v>
      </c>
      <c r="M412" s="1" t="e">
        <f t="shared" si="66"/>
        <v>#VALUE!</v>
      </c>
      <c r="N412" s="1" t="e">
        <f t="shared" si="69"/>
        <v>#VALUE!</v>
      </c>
      <c r="O412" s="1" t="e">
        <f t="shared" si="67"/>
        <v>#VALUE!</v>
      </c>
    </row>
    <row r="413" spans="1:15">
      <c r="A413" s="10" t="str">
        <f t="shared" si="60"/>
        <v/>
      </c>
      <c r="B413" s="6" t="str">
        <f>'Fixed Rate'!C444</f>
        <v/>
      </c>
      <c r="C413" s="1" t="e">
        <f t="shared" si="61"/>
        <v>#VALUE!</v>
      </c>
      <c r="D413" s="5" t="e">
        <f>IF('Fixed Rate'!E444="",E413-C413,IF(ISBLANK('Fixed Rate'!E444),0,'Fixed Rate'!E444-C413))</f>
        <v>#VALUE!</v>
      </c>
      <c r="E413" s="1" t="e">
        <f t="shared" si="62"/>
        <v>#VALUE!</v>
      </c>
      <c r="F413" s="1" t="e">
        <f t="shared" si="68"/>
        <v>#VALUE!</v>
      </c>
      <c r="G413" s="1" t="e">
        <f t="shared" si="63"/>
        <v>#VALUE!</v>
      </c>
      <c r="I413" s="10" t="str">
        <f t="shared" si="64"/>
        <v/>
      </c>
      <c r="J413" s="6" t="str">
        <f>'Adjustable Rate'!C444</f>
        <v/>
      </c>
      <c r="K413" s="1" t="e">
        <f t="shared" si="65"/>
        <v>#VALUE!</v>
      </c>
      <c r="L413" s="5" t="e">
        <f>IF('Adjustable Rate'!E444="",M413-K413,IF(ISBLANK('Adjustable Rate'!E444),0,'Adjustable Rate'!E444-K413))</f>
        <v>#VALUE!</v>
      </c>
      <c r="M413" s="1" t="e">
        <f t="shared" si="66"/>
        <v>#VALUE!</v>
      </c>
      <c r="N413" s="1" t="e">
        <f t="shared" si="69"/>
        <v>#VALUE!</v>
      </c>
      <c r="O413" s="1" t="e">
        <f t="shared" si="67"/>
        <v>#VALUE!</v>
      </c>
    </row>
    <row r="414" spans="1:15">
      <c r="A414" s="10" t="str">
        <f t="shared" si="60"/>
        <v/>
      </c>
      <c r="B414" s="6" t="str">
        <f>'Fixed Rate'!C445</f>
        <v/>
      </c>
      <c r="C414" s="1" t="e">
        <f t="shared" si="61"/>
        <v>#VALUE!</v>
      </c>
      <c r="D414" s="5" t="e">
        <f>IF('Fixed Rate'!E445="",E414-C414,IF(ISBLANK('Fixed Rate'!E445),0,'Fixed Rate'!E445-C414))</f>
        <v>#VALUE!</v>
      </c>
      <c r="E414" s="1" t="e">
        <f t="shared" si="62"/>
        <v>#VALUE!</v>
      </c>
      <c r="F414" s="1" t="e">
        <f t="shared" si="68"/>
        <v>#VALUE!</v>
      </c>
      <c r="G414" s="1" t="e">
        <f t="shared" si="63"/>
        <v>#VALUE!</v>
      </c>
      <c r="I414" s="10" t="str">
        <f t="shared" si="64"/>
        <v/>
      </c>
      <c r="J414" s="6" t="str">
        <f>'Adjustable Rate'!C445</f>
        <v/>
      </c>
      <c r="K414" s="1" t="e">
        <f t="shared" si="65"/>
        <v>#VALUE!</v>
      </c>
      <c r="L414" s="5" t="e">
        <f>IF('Adjustable Rate'!E445="",M414-K414,IF(ISBLANK('Adjustable Rate'!E445),0,'Adjustable Rate'!E445-K414))</f>
        <v>#VALUE!</v>
      </c>
      <c r="M414" s="1" t="e">
        <f t="shared" si="66"/>
        <v>#VALUE!</v>
      </c>
      <c r="N414" s="1" t="e">
        <f t="shared" si="69"/>
        <v>#VALUE!</v>
      </c>
      <c r="O414" s="1" t="e">
        <f t="shared" si="67"/>
        <v>#VALUE!</v>
      </c>
    </row>
    <row r="415" spans="1:15">
      <c r="A415" s="10" t="str">
        <f t="shared" si="60"/>
        <v/>
      </c>
      <c r="B415" s="6" t="str">
        <f>'Fixed Rate'!C446</f>
        <v/>
      </c>
      <c r="C415" s="1" t="e">
        <f t="shared" si="61"/>
        <v>#VALUE!</v>
      </c>
      <c r="D415" s="5" t="e">
        <f>IF('Fixed Rate'!E446="",E415-C415,IF(ISBLANK('Fixed Rate'!E446),0,'Fixed Rate'!E446-C415))</f>
        <v>#VALUE!</v>
      </c>
      <c r="E415" s="1" t="e">
        <f t="shared" si="62"/>
        <v>#VALUE!</v>
      </c>
      <c r="F415" s="1" t="e">
        <f t="shared" si="68"/>
        <v>#VALUE!</v>
      </c>
      <c r="G415" s="1" t="e">
        <f t="shared" si="63"/>
        <v>#VALUE!</v>
      </c>
      <c r="I415" s="10" t="str">
        <f t="shared" si="64"/>
        <v/>
      </c>
      <c r="J415" s="6" t="str">
        <f>'Adjustable Rate'!C446</f>
        <v/>
      </c>
      <c r="K415" s="1" t="e">
        <f t="shared" si="65"/>
        <v>#VALUE!</v>
      </c>
      <c r="L415" s="5" t="e">
        <f>IF('Adjustable Rate'!E446="",M415-K415,IF(ISBLANK('Adjustable Rate'!E446),0,'Adjustable Rate'!E446-K415))</f>
        <v>#VALUE!</v>
      </c>
      <c r="M415" s="1" t="e">
        <f t="shared" si="66"/>
        <v>#VALUE!</v>
      </c>
      <c r="N415" s="1" t="e">
        <f t="shared" si="69"/>
        <v>#VALUE!</v>
      </c>
      <c r="O415" s="1" t="e">
        <f t="shared" si="67"/>
        <v>#VALUE!</v>
      </c>
    </row>
    <row r="416" spans="1:15">
      <c r="A416" s="10" t="str">
        <f t="shared" si="60"/>
        <v/>
      </c>
      <c r="B416" s="6" t="str">
        <f>'Fixed Rate'!C447</f>
        <v/>
      </c>
      <c r="C416" s="1" t="e">
        <f t="shared" si="61"/>
        <v>#VALUE!</v>
      </c>
      <c r="D416" s="5" t="e">
        <f>IF('Fixed Rate'!E447="",E416-C416,IF(ISBLANK('Fixed Rate'!E447),0,'Fixed Rate'!E447-C416))</f>
        <v>#VALUE!</v>
      </c>
      <c r="E416" s="1" t="e">
        <f t="shared" si="62"/>
        <v>#VALUE!</v>
      </c>
      <c r="F416" s="1" t="e">
        <f t="shared" si="68"/>
        <v>#VALUE!</v>
      </c>
      <c r="G416" s="1" t="e">
        <f t="shared" si="63"/>
        <v>#VALUE!</v>
      </c>
      <c r="I416" s="10" t="str">
        <f t="shared" si="64"/>
        <v/>
      </c>
      <c r="J416" s="6" t="str">
        <f>'Adjustable Rate'!C447</f>
        <v/>
      </c>
      <c r="K416" s="1" t="e">
        <f t="shared" si="65"/>
        <v>#VALUE!</v>
      </c>
      <c r="L416" s="5" t="e">
        <f>IF('Adjustable Rate'!E447="",M416-K416,IF(ISBLANK('Adjustable Rate'!E447),0,'Adjustable Rate'!E447-K416))</f>
        <v>#VALUE!</v>
      </c>
      <c r="M416" s="1" t="e">
        <f t="shared" si="66"/>
        <v>#VALUE!</v>
      </c>
      <c r="N416" s="1" t="e">
        <f t="shared" si="69"/>
        <v>#VALUE!</v>
      </c>
      <c r="O416" s="1" t="e">
        <f t="shared" si="67"/>
        <v>#VALUE!</v>
      </c>
    </row>
    <row r="417" spans="1:15">
      <c r="A417" s="10" t="str">
        <f t="shared" si="60"/>
        <v/>
      </c>
      <c r="B417" s="6" t="str">
        <f>'Fixed Rate'!C448</f>
        <v/>
      </c>
      <c r="C417" s="1" t="e">
        <f t="shared" si="61"/>
        <v>#VALUE!</v>
      </c>
      <c r="D417" s="5" t="e">
        <f>IF('Fixed Rate'!E448="",E417-C417,IF(ISBLANK('Fixed Rate'!E448),0,'Fixed Rate'!E448-C417))</f>
        <v>#VALUE!</v>
      </c>
      <c r="E417" s="1" t="e">
        <f t="shared" si="62"/>
        <v>#VALUE!</v>
      </c>
      <c r="F417" s="1" t="e">
        <f t="shared" si="68"/>
        <v>#VALUE!</v>
      </c>
      <c r="G417" s="1" t="e">
        <f t="shared" si="63"/>
        <v>#VALUE!</v>
      </c>
      <c r="I417" s="10" t="str">
        <f t="shared" si="64"/>
        <v/>
      </c>
      <c r="J417" s="6" t="str">
        <f>'Adjustable Rate'!C448</f>
        <v/>
      </c>
      <c r="K417" s="1" t="e">
        <f t="shared" si="65"/>
        <v>#VALUE!</v>
      </c>
      <c r="L417" s="5" t="e">
        <f>IF('Adjustable Rate'!E448="",M417-K417,IF(ISBLANK('Adjustable Rate'!E448),0,'Adjustable Rate'!E448-K417))</f>
        <v>#VALUE!</v>
      </c>
      <c r="M417" s="1" t="e">
        <f t="shared" si="66"/>
        <v>#VALUE!</v>
      </c>
      <c r="N417" s="1" t="e">
        <f t="shared" si="69"/>
        <v>#VALUE!</v>
      </c>
      <c r="O417" s="1" t="e">
        <f t="shared" si="67"/>
        <v>#VALUE!</v>
      </c>
    </row>
    <row r="418" spans="1:15">
      <c r="A418" s="10" t="str">
        <f t="shared" si="60"/>
        <v/>
      </c>
      <c r="B418" s="6" t="str">
        <f>'Fixed Rate'!C449</f>
        <v/>
      </c>
      <c r="C418" s="1" t="e">
        <f t="shared" si="61"/>
        <v>#VALUE!</v>
      </c>
      <c r="D418" s="5" t="e">
        <f>IF('Fixed Rate'!E449="",E418-C418,IF(ISBLANK('Fixed Rate'!E449),0,'Fixed Rate'!E449-C418))</f>
        <v>#VALUE!</v>
      </c>
      <c r="E418" s="1" t="e">
        <f t="shared" si="62"/>
        <v>#VALUE!</v>
      </c>
      <c r="F418" s="1" t="e">
        <f t="shared" si="68"/>
        <v>#VALUE!</v>
      </c>
      <c r="G418" s="1" t="e">
        <f t="shared" si="63"/>
        <v>#VALUE!</v>
      </c>
      <c r="I418" s="10" t="str">
        <f t="shared" si="64"/>
        <v/>
      </c>
      <c r="J418" s="6" t="str">
        <f>'Adjustable Rate'!C449</f>
        <v/>
      </c>
      <c r="K418" s="1" t="e">
        <f t="shared" si="65"/>
        <v>#VALUE!</v>
      </c>
      <c r="L418" s="5" t="e">
        <f>IF('Adjustable Rate'!E449="",M418-K418,IF(ISBLANK('Adjustable Rate'!E449),0,'Adjustable Rate'!E449-K418))</f>
        <v>#VALUE!</v>
      </c>
      <c r="M418" s="1" t="e">
        <f t="shared" si="66"/>
        <v>#VALUE!</v>
      </c>
      <c r="N418" s="1" t="e">
        <f t="shared" si="69"/>
        <v>#VALUE!</v>
      </c>
      <c r="O418" s="1" t="e">
        <f t="shared" si="67"/>
        <v>#VALUE!</v>
      </c>
    </row>
    <row r="419" spans="1:15">
      <c r="A419" s="10" t="str">
        <f t="shared" si="60"/>
        <v/>
      </c>
      <c r="B419" s="6" t="str">
        <f>'Fixed Rate'!C450</f>
        <v/>
      </c>
      <c r="C419" s="1" t="e">
        <f t="shared" si="61"/>
        <v>#VALUE!</v>
      </c>
      <c r="D419" s="5" t="e">
        <f>IF('Fixed Rate'!E450="",E419-C419,IF(ISBLANK('Fixed Rate'!E450),0,'Fixed Rate'!E450-C419))</f>
        <v>#VALUE!</v>
      </c>
      <c r="E419" s="1" t="e">
        <f t="shared" si="62"/>
        <v>#VALUE!</v>
      </c>
      <c r="F419" s="1" t="e">
        <f t="shared" si="68"/>
        <v>#VALUE!</v>
      </c>
      <c r="G419" s="1" t="e">
        <f t="shared" si="63"/>
        <v>#VALUE!</v>
      </c>
      <c r="I419" s="10" t="str">
        <f t="shared" si="64"/>
        <v/>
      </c>
      <c r="J419" s="6" t="str">
        <f>'Adjustable Rate'!C450</f>
        <v/>
      </c>
      <c r="K419" s="1" t="e">
        <f t="shared" si="65"/>
        <v>#VALUE!</v>
      </c>
      <c r="L419" s="5" t="e">
        <f>IF('Adjustable Rate'!E450="",M419-K419,IF(ISBLANK('Adjustable Rate'!E450),0,'Adjustable Rate'!E450-K419))</f>
        <v>#VALUE!</v>
      </c>
      <c r="M419" s="1" t="e">
        <f t="shared" si="66"/>
        <v>#VALUE!</v>
      </c>
      <c r="N419" s="1" t="e">
        <f t="shared" si="69"/>
        <v>#VALUE!</v>
      </c>
      <c r="O419" s="1" t="e">
        <f t="shared" si="67"/>
        <v>#VALUE!</v>
      </c>
    </row>
    <row r="420" spans="1:15">
      <c r="A420" s="10" t="str">
        <f t="shared" si="60"/>
        <v/>
      </c>
      <c r="B420" s="6" t="str">
        <f>'Fixed Rate'!C451</f>
        <v/>
      </c>
      <c r="C420" s="1" t="e">
        <f t="shared" si="61"/>
        <v>#VALUE!</v>
      </c>
      <c r="D420" s="5" t="e">
        <f>IF('Fixed Rate'!E451="",E420-C420,IF(ISBLANK('Fixed Rate'!E451),0,'Fixed Rate'!E451-C420))</f>
        <v>#VALUE!</v>
      </c>
      <c r="E420" s="1" t="e">
        <f t="shared" si="62"/>
        <v>#VALUE!</v>
      </c>
      <c r="F420" s="1" t="e">
        <f t="shared" si="68"/>
        <v>#VALUE!</v>
      </c>
      <c r="G420" s="1" t="e">
        <f t="shared" si="63"/>
        <v>#VALUE!</v>
      </c>
      <c r="I420" s="10" t="str">
        <f t="shared" si="64"/>
        <v/>
      </c>
      <c r="J420" s="6" t="str">
        <f>'Adjustable Rate'!C451</f>
        <v/>
      </c>
      <c r="K420" s="1" t="e">
        <f t="shared" si="65"/>
        <v>#VALUE!</v>
      </c>
      <c r="L420" s="5" t="e">
        <f>IF('Adjustable Rate'!E451="",M420-K420,IF(ISBLANK('Adjustable Rate'!E451),0,'Adjustable Rate'!E451-K420))</f>
        <v>#VALUE!</v>
      </c>
      <c r="M420" s="1" t="e">
        <f t="shared" si="66"/>
        <v>#VALUE!</v>
      </c>
      <c r="N420" s="1" t="e">
        <f t="shared" si="69"/>
        <v>#VALUE!</v>
      </c>
      <c r="O420" s="1" t="e">
        <f t="shared" si="67"/>
        <v>#VALUE!</v>
      </c>
    </row>
    <row r="421" spans="1:15">
      <c r="A421" s="10" t="str">
        <f t="shared" si="60"/>
        <v/>
      </c>
      <c r="B421" s="6" t="str">
        <f>'Fixed Rate'!C452</f>
        <v/>
      </c>
      <c r="C421" s="1" t="e">
        <f t="shared" si="61"/>
        <v>#VALUE!</v>
      </c>
      <c r="D421" s="5" t="e">
        <f>IF('Fixed Rate'!E452="",E421-C421,IF(ISBLANK('Fixed Rate'!E452),0,'Fixed Rate'!E452-C421))</f>
        <v>#VALUE!</v>
      </c>
      <c r="E421" s="1" t="e">
        <f t="shared" si="62"/>
        <v>#VALUE!</v>
      </c>
      <c r="F421" s="1" t="e">
        <f t="shared" si="68"/>
        <v>#VALUE!</v>
      </c>
      <c r="G421" s="1" t="e">
        <f t="shared" si="63"/>
        <v>#VALUE!</v>
      </c>
      <c r="I421" s="10" t="str">
        <f t="shared" si="64"/>
        <v/>
      </c>
      <c r="J421" s="6" t="str">
        <f>'Adjustable Rate'!C452</f>
        <v/>
      </c>
      <c r="K421" s="1" t="e">
        <f t="shared" si="65"/>
        <v>#VALUE!</v>
      </c>
      <c r="L421" s="5" t="e">
        <f>IF('Adjustable Rate'!E452="",M421-K421,IF(ISBLANK('Adjustable Rate'!E452),0,'Adjustable Rate'!E452-K421))</f>
        <v>#VALUE!</v>
      </c>
      <c r="M421" s="1" t="e">
        <f t="shared" si="66"/>
        <v>#VALUE!</v>
      </c>
      <c r="N421" s="1" t="e">
        <f t="shared" si="69"/>
        <v>#VALUE!</v>
      </c>
      <c r="O421" s="1" t="e">
        <f t="shared" si="67"/>
        <v>#VALUE!</v>
      </c>
    </row>
    <row r="422" spans="1:15">
      <c r="A422" s="10" t="str">
        <f t="shared" si="60"/>
        <v/>
      </c>
      <c r="B422" s="6" t="str">
        <f>'Fixed Rate'!C453</f>
        <v/>
      </c>
      <c r="C422" s="1" t="e">
        <f t="shared" si="61"/>
        <v>#VALUE!</v>
      </c>
      <c r="D422" s="5" t="e">
        <f>IF('Fixed Rate'!E453="",E422-C422,IF(ISBLANK('Fixed Rate'!E453),0,'Fixed Rate'!E453-C422))</f>
        <v>#VALUE!</v>
      </c>
      <c r="E422" s="1" t="e">
        <f t="shared" si="62"/>
        <v>#VALUE!</v>
      </c>
      <c r="F422" s="1" t="e">
        <f t="shared" si="68"/>
        <v>#VALUE!</v>
      </c>
      <c r="G422" s="1" t="e">
        <f t="shared" si="63"/>
        <v>#VALUE!</v>
      </c>
      <c r="I422" s="10" t="str">
        <f t="shared" si="64"/>
        <v/>
      </c>
      <c r="J422" s="6" t="str">
        <f>'Adjustable Rate'!C453</f>
        <v/>
      </c>
      <c r="K422" s="1" t="e">
        <f t="shared" si="65"/>
        <v>#VALUE!</v>
      </c>
      <c r="L422" s="5" t="e">
        <f>IF('Adjustable Rate'!E453="",M422-K422,IF(ISBLANK('Adjustable Rate'!E453),0,'Adjustable Rate'!E453-K422))</f>
        <v>#VALUE!</v>
      </c>
      <c r="M422" s="1" t="e">
        <f t="shared" si="66"/>
        <v>#VALUE!</v>
      </c>
      <c r="N422" s="1" t="e">
        <f t="shared" si="69"/>
        <v>#VALUE!</v>
      </c>
      <c r="O422" s="1" t="e">
        <f t="shared" si="67"/>
        <v>#VALUE!</v>
      </c>
    </row>
    <row r="423" spans="1:15">
      <c r="A423" s="10" t="str">
        <f t="shared" si="60"/>
        <v/>
      </c>
      <c r="B423" s="6" t="str">
        <f>'Fixed Rate'!C454</f>
        <v/>
      </c>
      <c r="C423" s="1" t="e">
        <f t="shared" si="61"/>
        <v>#VALUE!</v>
      </c>
      <c r="D423" s="5" t="e">
        <f>IF('Fixed Rate'!E454="",E423-C423,IF(ISBLANK('Fixed Rate'!E454),0,'Fixed Rate'!E454-C423))</f>
        <v>#VALUE!</v>
      </c>
      <c r="E423" s="1" t="e">
        <f t="shared" si="62"/>
        <v>#VALUE!</v>
      </c>
      <c r="F423" s="1" t="e">
        <f t="shared" si="68"/>
        <v>#VALUE!</v>
      </c>
      <c r="G423" s="1" t="e">
        <f t="shared" si="63"/>
        <v>#VALUE!</v>
      </c>
      <c r="I423" s="10" t="str">
        <f t="shared" si="64"/>
        <v/>
      </c>
      <c r="J423" s="6" t="str">
        <f>'Adjustable Rate'!C454</f>
        <v/>
      </c>
      <c r="K423" s="1" t="e">
        <f t="shared" si="65"/>
        <v>#VALUE!</v>
      </c>
      <c r="L423" s="5" t="e">
        <f>IF('Adjustable Rate'!E454="",M423-K423,IF(ISBLANK('Adjustable Rate'!E454),0,'Adjustable Rate'!E454-K423))</f>
        <v>#VALUE!</v>
      </c>
      <c r="M423" s="1" t="e">
        <f t="shared" si="66"/>
        <v>#VALUE!</v>
      </c>
      <c r="N423" s="1" t="e">
        <f t="shared" si="69"/>
        <v>#VALUE!</v>
      </c>
      <c r="O423" s="1" t="e">
        <f t="shared" si="67"/>
        <v>#VALUE!</v>
      </c>
    </row>
    <row r="424" spans="1:15">
      <c r="A424" s="10" t="str">
        <f t="shared" si="60"/>
        <v/>
      </c>
      <c r="B424" s="6" t="str">
        <f>'Fixed Rate'!C455</f>
        <v/>
      </c>
      <c r="C424" s="1" t="e">
        <f t="shared" si="61"/>
        <v>#VALUE!</v>
      </c>
      <c r="D424" s="5" t="e">
        <f>IF('Fixed Rate'!E455="",E424-C424,IF(ISBLANK('Fixed Rate'!E455),0,'Fixed Rate'!E455-C424))</f>
        <v>#VALUE!</v>
      </c>
      <c r="E424" s="1" t="e">
        <f t="shared" si="62"/>
        <v>#VALUE!</v>
      </c>
      <c r="F424" s="1" t="e">
        <f t="shared" si="68"/>
        <v>#VALUE!</v>
      </c>
      <c r="G424" s="1" t="e">
        <f t="shared" si="63"/>
        <v>#VALUE!</v>
      </c>
      <c r="I424" s="10" t="str">
        <f t="shared" si="64"/>
        <v/>
      </c>
      <c r="J424" s="6" t="str">
        <f>'Adjustable Rate'!C455</f>
        <v/>
      </c>
      <c r="K424" s="1" t="e">
        <f t="shared" si="65"/>
        <v>#VALUE!</v>
      </c>
      <c r="L424" s="5" t="e">
        <f>IF('Adjustable Rate'!E455="",M424-K424,IF(ISBLANK('Adjustable Rate'!E455),0,'Adjustable Rate'!E455-K424))</f>
        <v>#VALUE!</v>
      </c>
      <c r="M424" s="1" t="e">
        <f t="shared" si="66"/>
        <v>#VALUE!</v>
      </c>
      <c r="N424" s="1" t="e">
        <f t="shared" si="69"/>
        <v>#VALUE!</v>
      </c>
      <c r="O424" s="1" t="e">
        <f t="shared" si="67"/>
        <v>#VALUE!</v>
      </c>
    </row>
    <row r="425" spans="1:15">
      <c r="A425" s="10" t="str">
        <f t="shared" si="60"/>
        <v/>
      </c>
      <c r="B425" s="6" t="str">
        <f>'Fixed Rate'!C456</f>
        <v/>
      </c>
      <c r="C425" s="1" t="e">
        <f t="shared" si="61"/>
        <v>#VALUE!</v>
      </c>
      <c r="D425" s="5" t="e">
        <f>IF('Fixed Rate'!E456="",E425-C425,IF(ISBLANK('Fixed Rate'!E456),0,'Fixed Rate'!E456-C425))</f>
        <v>#VALUE!</v>
      </c>
      <c r="E425" s="1" t="e">
        <f t="shared" si="62"/>
        <v>#VALUE!</v>
      </c>
      <c r="F425" s="1" t="e">
        <f t="shared" si="68"/>
        <v>#VALUE!</v>
      </c>
      <c r="G425" s="1" t="e">
        <f t="shared" si="63"/>
        <v>#VALUE!</v>
      </c>
      <c r="I425" s="10" t="str">
        <f t="shared" si="64"/>
        <v/>
      </c>
      <c r="J425" s="6" t="str">
        <f>'Adjustable Rate'!C456</f>
        <v/>
      </c>
      <c r="K425" s="1" t="e">
        <f t="shared" si="65"/>
        <v>#VALUE!</v>
      </c>
      <c r="L425" s="5" t="e">
        <f>IF('Adjustable Rate'!E456="",M425-K425,IF(ISBLANK('Adjustable Rate'!E456),0,'Adjustable Rate'!E456-K425))</f>
        <v>#VALUE!</v>
      </c>
      <c r="M425" s="1" t="e">
        <f t="shared" si="66"/>
        <v>#VALUE!</v>
      </c>
      <c r="N425" s="1" t="e">
        <f t="shared" si="69"/>
        <v>#VALUE!</v>
      </c>
      <c r="O425" s="1" t="e">
        <f t="shared" si="67"/>
        <v>#VALUE!</v>
      </c>
    </row>
    <row r="426" spans="1:15">
      <c r="A426" s="10" t="str">
        <f t="shared" si="60"/>
        <v/>
      </c>
      <c r="B426" s="6" t="str">
        <f>'Fixed Rate'!C457</f>
        <v/>
      </c>
      <c r="C426" s="1" t="e">
        <f t="shared" si="61"/>
        <v>#VALUE!</v>
      </c>
      <c r="D426" s="5" t="e">
        <f>IF('Fixed Rate'!E457="",E426-C426,IF(ISBLANK('Fixed Rate'!E457),0,'Fixed Rate'!E457-C426))</f>
        <v>#VALUE!</v>
      </c>
      <c r="E426" s="1" t="e">
        <f t="shared" si="62"/>
        <v>#VALUE!</v>
      </c>
      <c r="F426" s="1" t="e">
        <f t="shared" si="68"/>
        <v>#VALUE!</v>
      </c>
      <c r="G426" s="1" t="e">
        <f t="shared" si="63"/>
        <v>#VALUE!</v>
      </c>
      <c r="I426" s="10" t="str">
        <f t="shared" si="64"/>
        <v/>
      </c>
      <c r="J426" s="6" t="str">
        <f>'Adjustable Rate'!C457</f>
        <v/>
      </c>
      <c r="K426" s="1" t="e">
        <f t="shared" si="65"/>
        <v>#VALUE!</v>
      </c>
      <c r="L426" s="5" t="e">
        <f>IF('Adjustable Rate'!E457="",M426-K426,IF(ISBLANK('Adjustable Rate'!E457),0,'Adjustable Rate'!E457-K426))</f>
        <v>#VALUE!</v>
      </c>
      <c r="M426" s="1" t="e">
        <f t="shared" si="66"/>
        <v>#VALUE!</v>
      </c>
      <c r="N426" s="1" t="e">
        <f t="shared" si="69"/>
        <v>#VALUE!</v>
      </c>
      <c r="O426" s="1" t="e">
        <f t="shared" si="67"/>
        <v>#VALUE!</v>
      </c>
    </row>
    <row r="427" spans="1:15">
      <c r="A427" s="10" t="str">
        <f t="shared" si="60"/>
        <v/>
      </c>
      <c r="B427" s="6" t="str">
        <f>'Fixed Rate'!C458</f>
        <v/>
      </c>
      <c r="C427" s="1" t="e">
        <f t="shared" si="61"/>
        <v>#VALUE!</v>
      </c>
      <c r="D427" s="5" t="e">
        <f>IF('Fixed Rate'!E458="",E427-C427,IF(ISBLANK('Fixed Rate'!E458),0,'Fixed Rate'!E458-C427))</f>
        <v>#VALUE!</v>
      </c>
      <c r="E427" s="1" t="e">
        <f t="shared" si="62"/>
        <v>#VALUE!</v>
      </c>
      <c r="F427" s="1" t="e">
        <f t="shared" si="68"/>
        <v>#VALUE!</v>
      </c>
      <c r="G427" s="1" t="e">
        <f t="shared" si="63"/>
        <v>#VALUE!</v>
      </c>
      <c r="I427" s="10" t="str">
        <f t="shared" si="64"/>
        <v/>
      </c>
      <c r="J427" s="6" t="str">
        <f>'Adjustable Rate'!C458</f>
        <v/>
      </c>
      <c r="K427" s="1" t="e">
        <f t="shared" si="65"/>
        <v>#VALUE!</v>
      </c>
      <c r="L427" s="5" t="e">
        <f>IF('Adjustable Rate'!E458="",M427-K427,IF(ISBLANK('Adjustable Rate'!E458),0,'Adjustable Rate'!E458-K427))</f>
        <v>#VALUE!</v>
      </c>
      <c r="M427" s="1" t="e">
        <f t="shared" si="66"/>
        <v>#VALUE!</v>
      </c>
      <c r="N427" s="1" t="e">
        <f t="shared" si="69"/>
        <v>#VALUE!</v>
      </c>
      <c r="O427" s="1" t="e">
        <f t="shared" si="67"/>
        <v>#VALUE!</v>
      </c>
    </row>
    <row r="428" spans="1:15">
      <c r="A428" s="10" t="str">
        <f t="shared" si="60"/>
        <v/>
      </c>
      <c r="B428" s="6" t="str">
        <f>'Fixed Rate'!C459</f>
        <v/>
      </c>
      <c r="C428" s="1" t="e">
        <f t="shared" si="61"/>
        <v>#VALUE!</v>
      </c>
      <c r="D428" s="5" t="e">
        <f>IF('Fixed Rate'!E459="",E428-C428,IF(ISBLANK('Fixed Rate'!E459),0,'Fixed Rate'!E459-C428))</f>
        <v>#VALUE!</v>
      </c>
      <c r="E428" s="1" t="e">
        <f t="shared" si="62"/>
        <v>#VALUE!</v>
      </c>
      <c r="F428" s="1" t="e">
        <f t="shared" si="68"/>
        <v>#VALUE!</v>
      </c>
      <c r="G428" s="1" t="e">
        <f t="shared" si="63"/>
        <v>#VALUE!</v>
      </c>
      <c r="I428" s="10" t="str">
        <f t="shared" si="64"/>
        <v/>
      </c>
      <c r="J428" s="6" t="str">
        <f>'Adjustable Rate'!C459</f>
        <v/>
      </c>
      <c r="K428" s="1" t="e">
        <f t="shared" si="65"/>
        <v>#VALUE!</v>
      </c>
      <c r="L428" s="5" t="e">
        <f>IF('Adjustable Rate'!E459="",M428-K428,IF(ISBLANK('Adjustable Rate'!E459),0,'Adjustable Rate'!E459-K428))</f>
        <v>#VALUE!</v>
      </c>
      <c r="M428" s="1" t="e">
        <f t="shared" si="66"/>
        <v>#VALUE!</v>
      </c>
      <c r="N428" s="1" t="e">
        <f t="shared" si="69"/>
        <v>#VALUE!</v>
      </c>
      <c r="O428" s="1" t="e">
        <f t="shared" si="67"/>
        <v>#VALUE!</v>
      </c>
    </row>
    <row r="429" spans="1:15">
      <c r="A429" s="10" t="str">
        <f t="shared" si="60"/>
        <v/>
      </c>
      <c r="B429" s="6" t="str">
        <f>'Fixed Rate'!C460</f>
        <v/>
      </c>
      <c r="C429" s="1" t="e">
        <f t="shared" si="61"/>
        <v>#VALUE!</v>
      </c>
      <c r="D429" s="5" t="e">
        <f>IF('Fixed Rate'!E460="",E429-C429,IF(ISBLANK('Fixed Rate'!E460),0,'Fixed Rate'!E460-C429))</f>
        <v>#VALUE!</v>
      </c>
      <c r="E429" s="1" t="e">
        <f t="shared" si="62"/>
        <v>#VALUE!</v>
      </c>
      <c r="F429" s="1" t="e">
        <f t="shared" si="68"/>
        <v>#VALUE!</v>
      </c>
      <c r="G429" s="1" t="e">
        <f t="shared" si="63"/>
        <v>#VALUE!</v>
      </c>
      <c r="I429" s="10" t="str">
        <f t="shared" si="64"/>
        <v/>
      </c>
      <c r="J429" s="6" t="str">
        <f>'Adjustable Rate'!C460</f>
        <v/>
      </c>
      <c r="K429" s="1" t="e">
        <f t="shared" si="65"/>
        <v>#VALUE!</v>
      </c>
      <c r="L429" s="5" t="e">
        <f>IF('Adjustable Rate'!E460="",M429-K429,IF(ISBLANK('Adjustable Rate'!E460),0,'Adjustable Rate'!E460-K429))</f>
        <v>#VALUE!</v>
      </c>
      <c r="M429" s="1" t="e">
        <f t="shared" si="66"/>
        <v>#VALUE!</v>
      </c>
      <c r="N429" s="1" t="e">
        <f t="shared" si="69"/>
        <v>#VALUE!</v>
      </c>
      <c r="O429" s="1" t="e">
        <f t="shared" si="67"/>
        <v>#VALUE!</v>
      </c>
    </row>
    <row r="430" spans="1:15">
      <c r="A430" s="10" t="str">
        <f t="shared" si="60"/>
        <v/>
      </c>
      <c r="B430" s="6" t="str">
        <f>'Fixed Rate'!C461</f>
        <v/>
      </c>
      <c r="C430" s="1" t="e">
        <f t="shared" si="61"/>
        <v>#VALUE!</v>
      </c>
      <c r="D430" s="5" t="e">
        <f>IF('Fixed Rate'!E461="",E430-C430,IF(ISBLANK('Fixed Rate'!E461),0,'Fixed Rate'!E461-C430))</f>
        <v>#VALUE!</v>
      </c>
      <c r="E430" s="1" t="e">
        <f t="shared" si="62"/>
        <v>#VALUE!</v>
      </c>
      <c r="F430" s="1" t="e">
        <f t="shared" si="68"/>
        <v>#VALUE!</v>
      </c>
      <c r="G430" s="1" t="e">
        <f t="shared" si="63"/>
        <v>#VALUE!</v>
      </c>
      <c r="I430" s="10" t="str">
        <f t="shared" si="64"/>
        <v/>
      </c>
      <c r="J430" s="6" t="str">
        <f>'Adjustable Rate'!C461</f>
        <v/>
      </c>
      <c r="K430" s="1" t="e">
        <f t="shared" si="65"/>
        <v>#VALUE!</v>
      </c>
      <c r="L430" s="5" t="e">
        <f>IF('Adjustable Rate'!E461="",M430-K430,IF(ISBLANK('Adjustable Rate'!E461),0,'Adjustable Rate'!E461-K430))</f>
        <v>#VALUE!</v>
      </c>
      <c r="M430" s="1" t="e">
        <f t="shared" si="66"/>
        <v>#VALUE!</v>
      </c>
      <c r="N430" s="1" t="e">
        <f t="shared" si="69"/>
        <v>#VALUE!</v>
      </c>
      <c r="O430" s="1" t="e">
        <f t="shared" si="67"/>
        <v>#VALUE!</v>
      </c>
    </row>
    <row r="431" spans="1:15">
      <c r="A431" s="10" t="str">
        <f t="shared" si="60"/>
        <v/>
      </c>
      <c r="B431" s="6" t="str">
        <f>'Fixed Rate'!C462</f>
        <v/>
      </c>
      <c r="C431" s="1" t="e">
        <f t="shared" si="61"/>
        <v>#VALUE!</v>
      </c>
      <c r="D431" s="5" t="e">
        <f>IF('Fixed Rate'!E462="",E431-C431,IF(ISBLANK('Fixed Rate'!E462),0,'Fixed Rate'!E462-C431))</f>
        <v>#VALUE!</v>
      </c>
      <c r="E431" s="1" t="e">
        <f t="shared" si="62"/>
        <v>#VALUE!</v>
      </c>
      <c r="F431" s="1" t="e">
        <f t="shared" si="68"/>
        <v>#VALUE!</v>
      </c>
      <c r="G431" s="1" t="e">
        <f t="shared" si="63"/>
        <v>#VALUE!</v>
      </c>
      <c r="I431" s="10" t="str">
        <f t="shared" si="64"/>
        <v/>
      </c>
      <c r="J431" s="6" t="str">
        <f>'Adjustable Rate'!C462</f>
        <v/>
      </c>
      <c r="K431" s="1" t="e">
        <f t="shared" si="65"/>
        <v>#VALUE!</v>
      </c>
      <c r="L431" s="5" t="e">
        <f>IF('Adjustable Rate'!E462="",M431-K431,IF(ISBLANK('Adjustable Rate'!E462),0,'Adjustable Rate'!E462-K431))</f>
        <v>#VALUE!</v>
      </c>
      <c r="M431" s="1" t="e">
        <f t="shared" si="66"/>
        <v>#VALUE!</v>
      </c>
      <c r="N431" s="1" t="e">
        <f t="shared" si="69"/>
        <v>#VALUE!</v>
      </c>
      <c r="O431" s="1" t="e">
        <f t="shared" si="67"/>
        <v>#VALUE!</v>
      </c>
    </row>
    <row r="432" spans="1:15">
      <c r="A432" s="10" t="str">
        <f t="shared" si="60"/>
        <v/>
      </c>
      <c r="B432" s="6" t="str">
        <f>'Fixed Rate'!C463</f>
        <v/>
      </c>
      <c r="C432" s="1" t="e">
        <f t="shared" si="61"/>
        <v>#VALUE!</v>
      </c>
      <c r="D432" s="5" t="e">
        <f>IF('Fixed Rate'!E463="",E432-C432,IF(ISBLANK('Fixed Rate'!E463),0,'Fixed Rate'!E463-C432))</f>
        <v>#VALUE!</v>
      </c>
      <c r="E432" s="1" t="e">
        <f t="shared" si="62"/>
        <v>#VALUE!</v>
      </c>
      <c r="F432" s="1" t="e">
        <f t="shared" si="68"/>
        <v>#VALUE!</v>
      </c>
      <c r="G432" s="1" t="e">
        <f t="shared" si="63"/>
        <v>#VALUE!</v>
      </c>
      <c r="I432" s="10" t="str">
        <f t="shared" si="64"/>
        <v/>
      </c>
      <c r="J432" s="6" t="str">
        <f>'Adjustable Rate'!C463</f>
        <v/>
      </c>
      <c r="K432" s="1" t="e">
        <f t="shared" si="65"/>
        <v>#VALUE!</v>
      </c>
      <c r="L432" s="5" t="e">
        <f>IF('Adjustable Rate'!E463="",M432-K432,IF(ISBLANK('Adjustable Rate'!E463),0,'Adjustable Rate'!E463-K432))</f>
        <v>#VALUE!</v>
      </c>
      <c r="M432" s="1" t="e">
        <f t="shared" si="66"/>
        <v>#VALUE!</v>
      </c>
      <c r="N432" s="1" t="e">
        <f t="shared" si="69"/>
        <v>#VALUE!</v>
      </c>
      <c r="O432" s="1" t="e">
        <f t="shared" si="67"/>
        <v>#VALUE!</v>
      </c>
    </row>
    <row r="433" spans="1:15">
      <c r="A433" s="10" t="str">
        <f t="shared" si="60"/>
        <v/>
      </c>
      <c r="B433" s="6" t="str">
        <f>'Fixed Rate'!C464</f>
        <v/>
      </c>
      <c r="C433" s="1" t="e">
        <f t="shared" si="61"/>
        <v>#VALUE!</v>
      </c>
      <c r="D433" s="5" t="e">
        <f>IF('Fixed Rate'!E464="",E433-C433,IF(ISBLANK('Fixed Rate'!E464),0,'Fixed Rate'!E464-C433))</f>
        <v>#VALUE!</v>
      </c>
      <c r="E433" s="1" t="e">
        <f t="shared" si="62"/>
        <v>#VALUE!</v>
      </c>
      <c r="F433" s="1" t="e">
        <f t="shared" si="68"/>
        <v>#VALUE!</v>
      </c>
      <c r="G433" s="1" t="e">
        <f t="shared" si="63"/>
        <v>#VALUE!</v>
      </c>
      <c r="I433" s="10" t="str">
        <f t="shared" si="64"/>
        <v/>
      </c>
      <c r="J433" s="6" t="str">
        <f>'Adjustable Rate'!C464</f>
        <v/>
      </c>
      <c r="K433" s="1" t="e">
        <f t="shared" si="65"/>
        <v>#VALUE!</v>
      </c>
      <c r="L433" s="5" t="e">
        <f>IF('Adjustable Rate'!E464="",M433-K433,IF(ISBLANK('Adjustable Rate'!E464),0,'Adjustable Rate'!E464-K433))</f>
        <v>#VALUE!</v>
      </c>
      <c r="M433" s="1" t="e">
        <f t="shared" si="66"/>
        <v>#VALUE!</v>
      </c>
      <c r="N433" s="1" t="e">
        <f t="shared" si="69"/>
        <v>#VALUE!</v>
      </c>
      <c r="O433" s="1" t="e">
        <f t="shared" si="67"/>
        <v>#VALUE!</v>
      </c>
    </row>
    <row r="434" spans="1:15">
      <c r="A434" s="10" t="str">
        <f t="shared" si="60"/>
        <v/>
      </c>
      <c r="B434" s="6" t="str">
        <f>'Fixed Rate'!C465</f>
        <v/>
      </c>
      <c r="C434" s="1" t="e">
        <f t="shared" si="61"/>
        <v>#VALUE!</v>
      </c>
      <c r="D434" s="5" t="e">
        <f>IF('Fixed Rate'!E465="",E434-C434,IF(ISBLANK('Fixed Rate'!E465),0,'Fixed Rate'!E465-C434))</f>
        <v>#VALUE!</v>
      </c>
      <c r="E434" s="1" t="e">
        <f t="shared" si="62"/>
        <v>#VALUE!</v>
      </c>
      <c r="F434" s="1" t="e">
        <f t="shared" si="68"/>
        <v>#VALUE!</v>
      </c>
      <c r="G434" s="1" t="e">
        <f t="shared" si="63"/>
        <v>#VALUE!</v>
      </c>
      <c r="I434" s="10" t="str">
        <f t="shared" si="64"/>
        <v/>
      </c>
      <c r="J434" s="6" t="str">
        <f>'Adjustable Rate'!C465</f>
        <v/>
      </c>
      <c r="K434" s="1" t="e">
        <f t="shared" si="65"/>
        <v>#VALUE!</v>
      </c>
      <c r="L434" s="5" t="e">
        <f>IF('Adjustable Rate'!E465="",M434-K434,IF(ISBLANK('Adjustable Rate'!E465),0,'Adjustable Rate'!E465-K434))</f>
        <v>#VALUE!</v>
      </c>
      <c r="M434" s="1" t="e">
        <f t="shared" si="66"/>
        <v>#VALUE!</v>
      </c>
      <c r="N434" s="1" t="e">
        <f t="shared" si="69"/>
        <v>#VALUE!</v>
      </c>
      <c r="O434" s="1" t="e">
        <f t="shared" si="67"/>
        <v>#VALUE!</v>
      </c>
    </row>
    <row r="435" spans="1:15">
      <c r="A435" s="10" t="str">
        <f t="shared" si="60"/>
        <v/>
      </c>
      <c r="B435" s="6" t="str">
        <f>'Fixed Rate'!C466</f>
        <v/>
      </c>
      <c r="C435" s="1" t="e">
        <f t="shared" si="61"/>
        <v>#VALUE!</v>
      </c>
      <c r="D435" s="5" t="e">
        <f>IF('Fixed Rate'!E466="",E435-C435,IF(ISBLANK('Fixed Rate'!E466),0,'Fixed Rate'!E466-C435))</f>
        <v>#VALUE!</v>
      </c>
      <c r="E435" s="1" t="e">
        <f t="shared" si="62"/>
        <v>#VALUE!</v>
      </c>
      <c r="F435" s="1" t="e">
        <f t="shared" si="68"/>
        <v>#VALUE!</v>
      </c>
      <c r="G435" s="1" t="e">
        <f t="shared" si="63"/>
        <v>#VALUE!</v>
      </c>
      <c r="I435" s="10" t="str">
        <f t="shared" si="64"/>
        <v/>
      </c>
      <c r="J435" s="6" t="str">
        <f>'Adjustable Rate'!C466</f>
        <v/>
      </c>
      <c r="K435" s="1" t="e">
        <f t="shared" si="65"/>
        <v>#VALUE!</v>
      </c>
      <c r="L435" s="5" t="e">
        <f>IF('Adjustable Rate'!E466="",M435-K435,IF(ISBLANK('Adjustable Rate'!E466),0,'Adjustable Rate'!E466-K435))</f>
        <v>#VALUE!</v>
      </c>
      <c r="M435" s="1" t="e">
        <f t="shared" si="66"/>
        <v>#VALUE!</v>
      </c>
      <c r="N435" s="1" t="e">
        <f t="shared" si="69"/>
        <v>#VALUE!</v>
      </c>
      <c r="O435" s="1" t="e">
        <f t="shared" si="67"/>
        <v>#VALUE!</v>
      </c>
    </row>
    <row r="436" spans="1:15">
      <c r="A436" s="10" t="str">
        <f t="shared" si="60"/>
        <v/>
      </c>
      <c r="B436" s="6" t="str">
        <f>'Fixed Rate'!C467</f>
        <v/>
      </c>
      <c r="C436" s="1" t="e">
        <f t="shared" si="61"/>
        <v>#VALUE!</v>
      </c>
      <c r="D436" s="5" t="e">
        <f>IF('Fixed Rate'!E467="",E436-C436,IF(ISBLANK('Fixed Rate'!E467),0,'Fixed Rate'!E467-C436))</f>
        <v>#VALUE!</v>
      </c>
      <c r="E436" s="1" t="e">
        <f t="shared" si="62"/>
        <v>#VALUE!</v>
      </c>
      <c r="F436" s="1" t="e">
        <f t="shared" si="68"/>
        <v>#VALUE!</v>
      </c>
      <c r="G436" s="1" t="e">
        <f t="shared" si="63"/>
        <v>#VALUE!</v>
      </c>
      <c r="I436" s="10" t="str">
        <f t="shared" si="64"/>
        <v/>
      </c>
      <c r="J436" s="6" t="str">
        <f>'Adjustable Rate'!C467</f>
        <v/>
      </c>
      <c r="K436" s="1" t="e">
        <f t="shared" si="65"/>
        <v>#VALUE!</v>
      </c>
      <c r="L436" s="5" t="e">
        <f>IF('Adjustable Rate'!E467="",M436-K436,IF(ISBLANK('Adjustable Rate'!E467),0,'Adjustable Rate'!E467-K436))</f>
        <v>#VALUE!</v>
      </c>
      <c r="M436" s="1" t="e">
        <f t="shared" si="66"/>
        <v>#VALUE!</v>
      </c>
      <c r="N436" s="1" t="e">
        <f t="shared" si="69"/>
        <v>#VALUE!</v>
      </c>
      <c r="O436" s="1" t="e">
        <f t="shared" si="67"/>
        <v>#VALUE!</v>
      </c>
    </row>
    <row r="437" spans="1:15">
      <c r="A437" s="10" t="str">
        <f t="shared" si="60"/>
        <v/>
      </c>
      <c r="B437" s="6" t="str">
        <f>'Fixed Rate'!C468</f>
        <v/>
      </c>
      <c r="C437" s="1" t="e">
        <f t="shared" si="61"/>
        <v>#VALUE!</v>
      </c>
      <c r="D437" s="5" t="e">
        <f>IF('Fixed Rate'!E468="",E437-C437,IF(ISBLANK('Fixed Rate'!E468),0,'Fixed Rate'!E468-C437))</f>
        <v>#VALUE!</v>
      </c>
      <c r="E437" s="1" t="e">
        <f t="shared" si="62"/>
        <v>#VALUE!</v>
      </c>
      <c r="F437" s="1" t="e">
        <f t="shared" si="68"/>
        <v>#VALUE!</v>
      </c>
      <c r="G437" s="1" t="e">
        <f t="shared" si="63"/>
        <v>#VALUE!</v>
      </c>
      <c r="I437" s="10" t="str">
        <f t="shared" si="64"/>
        <v/>
      </c>
      <c r="J437" s="6" t="str">
        <f>'Adjustable Rate'!C468</f>
        <v/>
      </c>
      <c r="K437" s="1" t="e">
        <f t="shared" si="65"/>
        <v>#VALUE!</v>
      </c>
      <c r="L437" s="5" t="e">
        <f>IF('Adjustable Rate'!E468="",M437-K437,IF(ISBLANK('Adjustable Rate'!E468),0,'Adjustable Rate'!E468-K437))</f>
        <v>#VALUE!</v>
      </c>
      <c r="M437" s="1" t="e">
        <f t="shared" si="66"/>
        <v>#VALUE!</v>
      </c>
      <c r="N437" s="1" t="e">
        <f t="shared" si="69"/>
        <v>#VALUE!</v>
      </c>
      <c r="O437" s="1" t="e">
        <f t="shared" si="67"/>
        <v>#VALUE!</v>
      </c>
    </row>
    <row r="438" spans="1:15">
      <c r="A438" s="10" t="str">
        <f t="shared" si="60"/>
        <v/>
      </c>
      <c r="B438" s="6" t="str">
        <f>'Fixed Rate'!C469</f>
        <v/>
      </c>
      <c r="C438" s="1" t="e">
        <f t="shared" si="61"/>
        <v>#VALUE!</v>
      </c>
      <c r="D438" s="5" t="e">
        <f>IF('Fixed Rate'!E469="",E438-C438,IF(ISBLANK('Fixed Rate'!E469),0,'Fixed Rate'!E469-C438))</f>
        <v>#VALUE!</v>
      </c>
      <c r="E438" s="1" t="e">
        <f t="shared" si="62"/>
        <v>#VALUE!</v>
      </c>
      <c r="F438" s="1" t="e">
        <f t="shared" si="68"/>
        <v>#VALUE!</v>
      </c>
      <c r="G438" s="1" t="e">
        <f t="shared" si="63"/>
        <v>#VALUE!</v>
      </c>
      <c r="I438" s="10" t="str">
        <f t="shared" si="64"/>
        <v/>
      </c>
      <c r="J438" s="6" t="str">
        <f>'Adjustable Rate'!C469</f>
        <v/>
      </c>
      <c r="K438" s="1" t="e">
        <f t="shared" si="65"/>
        <v>#VALUE!</v>
      </c>
      <c r="L438" s="5" t="e">
        <f>IF('Adjustable Rate'!E469="",M438-K438,IF(ISBLANK('Adjustable Rate'!E469),0,'Adjustable Rate'!E469-K438))</f>
        <v>#VALUE!</v>
      </c>
      <c r="M438" s="1" t="e">
        <f t="shared" si="66"/>
        <v>#VALUE!</v>
      </c>
      <c r="N438" s="1" t="e">
        <f t="shared" si="69"/>
        <v>#VALUE!</v>
      </c>
      <c r="O438" s="1" t="e">
        <f t="shared" si="67"/>
        <v>#VALUE!</v>
      </c>
    </row>
    <row r="439" spans="1:15">
      <c r="A439" s="10" t="str">
        <f t="shared" si="60"/>
        <v/>
      </c>
      <c r="B439" s="6" t="str">
        <f>'Fixed Rate'!C470</f>
        <v/>
      </c>
      <c r="C439" s="1" t="e">
        <f t="shared" si="61"/>
        <v>#VALUE!</v>
      </c>
      <c r="D439" s="5" t="e">
        <f>IF('Fixed Rate'!E470="",E439-C439,IF(ISBLANK('Fixed Rate'!E470),0,'Fixed Rate'!E470-C439))</f>
        <v>#VALUE!</v>
      </c>
      <c r="E439" s="1" t="e">
        <f t="shared" si="62"/>
        <v>#VALUE!</v>
      </c>
      <c r="F439" s="1" t="e">
        <f t="shared" si="68"/>
        <v>#VALUE!</v>
      </c>
      <c r="G439" s="1" t="e">
        <f t="shared" si="63"/>
        <v>#VALUE!</v>
      </c>
      <c r="I439" s="10" t="str">
        <f t="shared" si="64"/>
        <v/>
      </c>
      <c r="J439" s="6" t="str">
        <f>'Adjustable Rate'!C470</f>
        <v/>
      </c>
      <c r="K439" s="1" t="e">
        <f t="shared" si="65"/>
        <v>#VALUE!</v>
      </c>
      <c r="L439" s="5" t="e">
        <f>IF('Adjustable Rate'!E470="",M439-K439,IF(ISBLANK('Adjustable Rate'!E470),0,'Adjustable Rate'!E470-K439))</f>
        <v>#VALUE!</v>
      </c>
      <c r="M439" s="1" t="e">
        <f t="shared" si="66"/>
        <v>#VALUE!</v>
      </c>
      <c r="N439" s="1" t="e">
        <f t="shared" si="69"/>
        <v>#VALUE!</v>
      </c>
      <c r="O439" s="1" t="e">
        <f t="shared" si="67"/>
        <v>#VALUE!</v>
      </c>
    </row>
    <row r="440" spans="1:15">
      <c r="A440" s="10" t="str">
        <f t="shared" si="60"/>
        <v/>
      </c>
      <c r="B440" s="6" t="str">
        <f>'Fixed Rate'!C471</f>
        <v/>
      </c>
      <c r="C440" s="1" t="e">
        <f t="shared" si="61"/>
        <v>#VALUE!</v>
      </c>
      <c r="D440" s="5" t="e">
        <f>IF('Fixed Rate'!E471="",E440-C440,IF(ISBLANK('Fixed Rate'!E471),0,'Fixed Rate'!E471-C440))</f>
        <v>#VALUE!</v>
      </c>
      <c r="E440" s="1" t="e">
        <f t="shared" si="62"/>
        <v>#VALUE!</v>
      </c>
      <c r="F440" s="1" t="e">
        <f t="shared" si="68"/>
        <v>#VALUE!</v>
      </c>
      <c r="G440" s="1" t="e">
        <f t="shared" si="63"/>
        <v>#VALUE!</v>
      </c>
      <c r="I440" s="10" t="str">
        <f t="shared" si="64"/>
        <v/>
      </c>
      <c r="J440" s="6" t="str">
        <f>'Adjustable Rate'!C471</f>
        <v/>
      </c>
      <c r="K440" s="1" t="e">
        <f t="shared" si="65"/>
        <v>#VALUE!</v>
      </c>
      <c r="L440" s="5" t="e">
        <f>IF('Adjustable Rate'!E471="",M440-K440,IF(ISBLANK('Adjustable Rate'!E471),0,'Adjustable Rate'!E471-K440))</f>
        <v>#VALUE!</v>
      </c>
      <c r="M440" s="1" t="e">
        <f t="shared" si="66"/>
        <v>#VALUE!</v>
      </c>
      <c r="N440" s="1" t="e">
        <f t="shared" si="69"/>
        <v>#VALUE!</v>
      </c>
      <c r="O440" s="1" t="e">
        <f t="shared" si="67"/>
        <v>#VALUE!</v>
      </c>
    </row>
    <row r="441" spans="1:15">
      <c r="A441" s="10" t="str">
        <f t="shared" si="60"/>
        <v/>
      </c>
      <c r="B441" s="6" t="str">
        <f>'Fixed Rate'!C472</f>
        <v/>
      </c>
      <c r="C441" s="1" t="e">
        <f t="shared" si="61"/>
        <v>#VALUE!</v>
      </c>
      <c r="D441" s="5" t="e">
        <f>IF('Fixed Rate'!E472="",E441-C441,IF(ISBLANK('Fixed Rate'!E472),0,'Fixed Rate'!E472-C441))</f>
        <v>#VALUE!</v>
      </c>
      <c r="E441" s="1" t="e">
        <f t="shared" si="62"/>
        <v>#VALUE!</v>
      </c>
      <c r="F441" s="1" t="e">
        <f t="shared" si="68"/>
        <v>#VALUE!</v>
      </c>
      <c r="G441" s="1" t="e">
        <f t="shared" si="63"/>
        <v>#VALUE!</v>
      </c>
      <c r="I441" s="10" t="str">
        <f t="shared" si="64"/>
        <v/>
      </c>
      <c r="J441" s="6" t="str">
        <f>'Adjustable Rate'!C472</f>
        <v/>
      </c>
      <c r="K441" s="1" t="e">
        <f t="shared" si="65"/>
        <v>#VALUE!</v>
      </c>
      <c r="L441" s="5" t="e">
        <f>IF('Adjustable Rate'!E472="",M441-K441,IF(ISBLANK('Adjustable Rate'!E472),0,'Adjustable Rate'!E472-K441))</f>
        <v>#VALUE!</v>
      </c>
      <c r="M441" s="1" t="e">
        <f t="shared" si="66"/>
        <v>#VALUE!</v>
      </c>
      <c r="N441" s="1" t="e">
        <f t="shared" si="69"/>
        <v>#VALUE!</v>
      </c>
      <c r="O441" s="1" t="e">
        <f t="shared" si="67"/>
        <v>#VALUE!</v>
      </c>
    </row>
    <row r="442" spans="1:15">
      <c r="A442" s="10" t="str">
        <f t="shared" si="60"/>
        <v/>
      </c>
      <c r="B442" s="6" t="str">
        <f>'Fixed Rate'!C473</f>
        <v/>
      </c>
      <c r="C442" s="1" t="e">
        <f t="shared" si="61"/>
        <v>#VALUE!</v>
      </c>
      <c r="D442" s="5" t="e">
        <f>IF('Fixed Rate'!E473="",E442-C442,IF(ISBLANK('Fixed Rate'!E473),0,'Fixed Rate'!E473-C442))</f>
        <v>#VALUE!</v>
      </c>
      <c r="E442" s="1" t="e">
        <f t="shared" si="62"/>
        <v>#VALUE!</v>
      </c>
      <c r="F442" s="1" t="e">
        <f t="shared" si="68"/>
        <v>#VALUE!</v>
      </c>
      <c r="G442" s="1" t="e">
        <f t="shared" si="63"/>
        <v>#VALUE!</v>
      </c>
      <c r="I442" s="10" t="str">
        <f t="shared" si="64"/>
        <v/>
      </c>
      <c r="J442" s="6" t="str">
        <f>'Adjustable Rate'!C473</f>
        <v/>
      </c>
      <c r="K442" s="1" t="e">
        <f t="shared" si="65"/>
        <v>#VALUE!</v>
      </c>
      <c r="L442" s="5" t="e">
        <f>IF('Adjustable Rate'!E473="",M442-K442,IF(ISBLANK('Adjustable Rate'!E473),0,'Adjustable Rate'!E473-K442))</f>
        <v>#VALUE!</v>
      </c>
      <c r="M442" s="1" t="e">
        <f t="shared" si="66"/>
        <v>#VALUE!</v>
      </c>
      <c r="N442" s="1" t="e">
        <f t="shared" si="69"/>
        <v>#VALUE!</v>
      </c>
      <c r="O442" s="1" t="e">
        <f t="shared" si="67"/>
        <v>#VALUE!</v>
      </c>
    </row>
    <row r="443" spans="1:15">
      <c r="A443" s="10" t="str">
        <f t="shared" si="60"/>
        <v/>
      </c>
      <c r="B443" s="6" t="str">
        <f>'Fixed Rate'!C474</f>
        <v/>
      </c>
      <c r="C443" s="1" t="e">
        <f t="shared" si="61"/>
        <v>#VALUE!</v>
      </c>
      <c r="D443" s="5" t="e">
        <f>IF('Fixed Rate'!E474="",E443-C443,IF(ISBLANK('Fixed Rate'!E474),0,'Fixed Rate'!E474-C443))</f>
        <v>#VALUE!</v>
      </c>
      <c r="E443" s="1" t="e">
        <f t="shared" si="62"/>
        <v>#VALUE!</v>
      </c>
      <c r="F443" s="1" t="e">
        <f t="shared" si="68"/>
        <v>#VALUE!</v>
      </c>
      <c r="G443" s="1" t="e">
        <f t="shared" si="63"/>
        <v>#VALUE!</v>
      </c>
      <c r="I443" s="10" t="str">
        <f t="shared" si="64"/>
        <v/>
      </c>
      <c r="J443" s="6" t="str">
        <f>'Adjustable Rate'!C474</f>
        <v/>
      </c>
      <c r="K443" s="1" t="e">
        <f t="shared" si="65"/>
        <v>#VALUE!</v>
      </c>
      <c r="L443" s="5" t="e">
        <f>IF('Adjustable Rate'!E474="",M443-K443,IF(ISBLANK('Adjustable Rate'!E474),0,'Adjustable Rate'!E474-K443))</f>
        <v>#VALUE!</v>
      </c>
      <c r="M443" s="1" t="e">
        <f t="shared" si="66"/>
        <v>#VALUE!</v>
      </c>
      <c r="N443" s="1" t="e">
        <f t="shared" si="69"/>
        <v>#VALUE!</v>
      </c>
      <c r="O443" s="1" t="e">
        <f t="shared" si="67"/>
        <v>#VALUE!</v>
      </c>
    </row>
    <row r="444" spans="1:15">
      <c r="A444" s="10" t="str">
        <f t="shared" si="60"/>
        <v/>
      </c>
      <c r="B444" s="6" t="str">
        <f>'Fixed Rate'!C475</f>
        <v/>
      </c>
      <c r="C444" s="1" t="e">
        <f t="shared" si="61"/>
        <v>#VALUE!</v>
      </c>
      <c r="D444" s="5" t="e">
        <f>IF('Fixed Rate'!E475="",E444-C444,IF(ISBLANK('Fixed Rate'!E475),0,'Fixed Rate'!E475-C444))</f>
        <v>#VALUE!</v>
      </c>
      <c r="E444" s="1" t="e">
        <f t="shared" si="62"/>
        <v>#VALUE!</v>
      </c>
      <c r="F444" s="1" t="e">
        <f t="shared" si="68"/>
        <v>#VALUE!</v>
      </c>
      <c r="G444" s="1" t="e">
        <f t="shared" si="63"/>
        <v>#VALUE!</v>
      </c>
      <c r="I444" s="10" t="str">
        <f t="shared" si="64"/>
        <v/>
      </c>
      <c r="J444" s="6" t="str">
        <f>'Adjustable Rate'!C475</f>
        <v/>
      </c>
      <c r="K444" s="1" t="e">
        <f t="shared" si="65"/>
        <v>#VALUE!</v>
      </c>
      <c r="L444" s="5" t="e">
        <f>IF('Adjustable Rate'!E475="",M444-K444,IF(ISBLANK('Adjustable Rate'!E475),0,'Adjustable Rate'!E475-K444))</f>
        <v>#VALUE!</v>
      </c>
      <c r="M444" s="1" t="e">
        <f t="shared" si="66"/>
        <v>#VALUE!</v>
      </c>
      <c r="N444" s="1" t="e">
        <f t="shared" si="69"/>
        <v>#VALUE!</v>
      </c>
      <c r="O444" s="1" t="e">
        <f t="shared" si="67"/>
        <v>#VALUE!</v>
      </c>
    </row>
    <row r="445" spans="1:15">
      <c r="A445" s="10" t="str">
        <f t="shared" si="60"/>
        <v/>
      </c>
      <c r="B445" s="6" t="str">
        <f>'Fixed Rate'!C476</f>
        <v/>
      </c>
      <c r="C445" s="1" t="e">
        <f t="shared" si="61"/>
        <v>#VALUE!</v>
      </c>
      <c r="D445" s="5" t="e">
        <f>IF('Fixed Rate'!E476="",E445-C445,IF(ISBLANK('Fixed Rate'!E476),0,'Fixed Rate'!E476-C445))</f>
        <v>#VALUE!</v>
      </c>
      <c r="E445" s="1" t="e">
        <f t="shared" si="62"/>
        <v>#VALUE!</v>
      </c>
      <c r="F445" s="1" t="e">
        <f t="shared" si="68"/>
        <v>#VALUE!</v>
      </c>
      <c r="G445" s="1" t="e">
        <f t="shared" si="63"/>
        <v>#VALUE!</v>
      </c>
      <c r="I445" s="10" t="str">
        <f t="shared" si="64"/>
        <v/>
      </c>
      <c r="J445" s="6" t="str">
        <f>'Adjustable Rate'!C476</f>
        <v/>
      </c>
      <c r="K445" s="1" t="e">
        <f t="shared" si="65"/>
        <v>#VALUE!</v>
      </c>
      <c r="L445" s="5" t="e">
        <f>IF('Adjustable Rate'!E476="",M445-K445,IF(ISBLANK('Adjustable Rate'!E476),0,'Adjustable Rate'!E476-K445))</f>
        <v>#VALUE!</v>
      </c>
      <c r="M445" s="1" t="e">
        <f t="shared" si="66"/>
        <v>#VALUE!</v>
      </c>
      <c r="N445" s="1" t="e">
        <f t="shared" si="69"/>
        <v>#VALUE!</v>
      </c>
      <c r="O445" s="1" t="e">
        <f t="shared" si="67"/>
        <v>#VALUE!</v>
      </c>
    </row>
    <row r="446" spans="1:15">
      <c r="A446" s="10" t="str">
        <f t="shared" si="60"/>
        <v/>
      </c>
      <c r="B446" s="6" t="str">
        <f>'Fixed Rate'!C477</f>
        <v/>
      </c>
      <c r="C446" s="1" t="e">
        <f t="shared" si="61"/>
        <v>#VALUE!</v>
      </c>
      <c r="D446" s="5" t="e">
        <f>IF('Fixed Rate'!E477="",E446-C446,IF(ISBLANK('Fixed Rate'!E477),0,'Fixed Rate'!E477-C446))</f>
        <v>#VALUE!</v>
      </c>
      <c r="E446" s="1" t="e">
        <f t="shared" si="62"/>
        <v>#VALUE!</v>
      </c>
      <c r="F446" s="1" t="e">
        <f t="shared" si="68"/>
        <v>#VALUE!</v>
      </c>
      <c r="G446" s="1" t="e">
        <f t="shared" si="63"/>
        <v>#VALUE!</v>
      </c>
      <c r="I446" s="10" t="str">
        <f t="shared" si="64"/>
        <v/>
      </c>
      <c r="J446" s="6" t="str">
        <f>'Adjustable Rate'!C477</f>
        <v/>
      </c>
      <c r="K446" s="1" t="e">
        <f t="shared" si="65"/>
        <v>#VALUE!</v>
      </c>
      <c r="L446" s="5" t="e">
        <f>IF('Adjustable Rate'!E477="",M446-K446,IF(ISBLANK('Adjustable Rate'!E477),0,'Adjustable Rate'!E477-K446))</f>
        <v>#VALUE!</v>
      </c>
      <c r="M446" s="1" t="e">
        <f t="shared" si="66"/>
        <v>#VALUE!</v>
      </c>
      <c r="N446" s="1" t="e">
        <f t="shared" si="69"/>
        <v>#VALUE!</v>
      </c>
      <c r="O446" s="1" t="e">
        <f t="shared" si="67"/>
        <v>#VALUE!</v>
      </c>
    </row>
    <row r="447" spans="1:15">
      <c r="A447" s="10" t="str">
        <f t="shared" si="60"/>
        <v/>
      </c>
      <c r="B447" s="6" t="str">
        <f>'Fixed Rate'!C478</f>
        <v/>
      </c>
      <c r="C447" s="1" t="e">
        <f t="shared" si="61"/>
        <v>#VALUE!</v>
      </c>
      <c r="D447" s="5" t="e">
        <f>IF('Fixed Rate'!E478="",E447-C447,IF(ISBLANK('Fixed Rate'!E478),0,'Fixed Rate'!E478-C447))</f>
        <v>#VALUE!</v>
      </c>
      <c r="E447" s="1" t="e">
        <f t="shared" si="62"/>
        <v>#VALUE!</v>
      </c>
      <c r="F447" s="1" t="e">
        <f t="shared" si="68"/>
        <v>#VALUE!</v>
      </c>
      <c r="G447" s="1" t="e">
        <f t="shared" si="63"/>
        <v>#VALUE!</v>
      </c>
      <c r="I447" s="10" t="str">
        <f t="shared" si="64"/>
        <v/>
      </c>
      <c r="J447" s="6" t="str">
        <f>'Adjustable Rate'!C478</f>
        <v/>
      </c>
      <c r="K447" s="1" t="e">
        <f t="shared" si="65"/>
        <v>#VALUE!</v>
      </c>
      <c r="L447" s="5" t="e">
        <f>IF('Adjustable Rate'!E478="",M447-K447,IF(ISBLANK('Adjustable Rate'!E478),0,'Adjustable Rate'!E478-K447))</f>
        <v>#VALUE!</v>
      </c>
      <c r="M447" s="1" t="e">
        <f t="shared" si="66"/>
        <v>#VALUE!</v>
      </c>
      <c r="N447" s="1" t="e">
        <f t="shared" si="69"/>
        <v>#VALUE!</v>
      </c>
      <c r="O447" s="1" t="e">
        <f t="shared" si="67"/>
        <v>#VALUE!</v>
      </c>
    </row>
    <row r="448" spans="1:15">
      <c r="A448" s="10" t="str">
        <f t="shared" si="60"/>
        <v/>
      </c>
      <c r="B448" s="6" t="str">
        <f>'Fixed Rate'!C479</f>
        <v/>
      </c>
      <c r="C448" s="1" t="e">
        <f t="shared" si="61"/>
        <v>#VALUE!</v>
      </c>
      <c r="D448" s="5" t="e">
        <f>IF('Fixed Rate'!E479="",E448-C448,IF(ISBLANK('Fixed Rate'!E479),0,'Fixed Rate'!E479-C448))</f>
        <v>#VALUE!</v>
      </c>
      <c r="E448" s="1" t="e">
        <f t="shared" si="62"/>
        <v>#VALUE!</v>
      </c>
      <c r="F448" s="1" t="e">
        <f t="shared" si="68"/>
        <v>#VALUE!</v>
      </c>
      <c r="G448" s="1" t="e">
        <f t="shared" si="63"/>
        <v>#VALUE!</v>
      </c>
      <c r="I448" s="10" t="str">
        <f t="shared" si="64"/>
        <v/>
      </c>
      <c r="J448" s="6" t="str">
        <f>'Adjustable Rate'!C479</f>
        <v/>
      </c>
      <c r="K448" s="1" t="e">
        <f t="shared" si="65"/>
        <v>#VALUE!</v>
      </c>
      <c r="L448" s="5" t="e">
        <f>IF('Adjustable Rate'!E479="",M448-K448,IF(ISBLANK('Adjustable Rate'!E479),0,'Adjustable Rate'!E479-K448))</f>
        <v>#VALUE!</v>
      </c>
      <c r="M448" s="1" t="e">
        <f t="shared" si="66"/>
        <v>#VALUE!</v>
      </c>
      <c r="N448" s="1" t="e">
        <f t="shared" si="69"/>
        <v>#VALUE!</v>
      </c>
      <c r="O448" s="1" t="e">
        <f t="shared" si="67"/>
        <v>#VALUE!</v>
      </c>
    </row>
    <row r="449" spans="1:15">
      <c r="A449" s="10" t="str">
        <f t="shared" si="60"/>
        <v/>
      </c>
      <c r="B449" s="6" t="str">
        <f>'Fixed Rate'!C480</f>
        <v/>
      </c>
      <c r="C449" s="1" t="e">
        <f t="shared" si="61"/>
        <v>#VALUE!</v>
      </c>
      <c r="D449" s="5" t="e">
        <f>IF('Fixed Rate'!E480="",E449-C449,IF(ISBLANK('Fixed Rate'!E480),0,'Fixed Rate'!E480-C449))</f>
        <v>#VALUE!</v>
      </c>
      <c r="E449" s="1" t="e">
        <f t="shared" si="62"/>
        <v>#VALUE!</v>
      </c>
      <c r="F449" s="1" t="e">
        <f t="shared" si="68"/>
        <v>#VALUE!</v>
      </c>
      <c r="G449" s="1" t="e">
        <f t="shared" si="63"/>
        <v>#VALUE!</v>
      </c>
      <c r="I449" s="10" t="str">
        <f t="shared" si="64"/>
        <v/>
      </c>
      <c r="J449" s="6" t="str">
        <f>'Adjustable Rate'!C480</f>
        <v/>
      </c>
      <c r="K449" s="1" t="e">
        <f t="shared" si="65"/>
        <v>#VALUE!</v>
      </c>
      <c r="L449" s="5" t="e">
        <f>IF('Adjustable Rate'!E480="",M449-K449,IF(ISBLANK('Adjustable Rate'!E480),0,'Adjustable Rate'!E480-K449))</f>
        <v>#VALUE!</v>
      </c>
      <c r="M449" s="1" t="e">
        <f t="shared" si="66"/>
        <v>#VALUE!</v>
      </c>
      <c r="N449" s="1" t="e">
        <f t="shared" si="69"/>
        <v>#VALUE!</v>
      </c>
      <c r="O449" s="1" t="e">
        <f t="shared" si="67"/>
        <v>#VALUE!</v>
      </c>
    </row>
    <row r="450" spans="1:15">
      <c r="A450" s="10" t="str">
        <f t="shared" si="60"/>
        <v/>
      </c>
      <c r="B450" s="6" t="str">
        <f>'Fixed Rate'!C481</f>
        <v/>
      </c>
      <c r="C450" s="1" t="e">
        <f t="shared" si="61"/>
        <v>#VALUE!</v>
      </c>
      <c r="D450" s="5" t="e">
        <f>IF('Fixed Rate'!E481="",E450-C450,IF(ISBLANK('Fixed Rate'!E481),0,'Fixed Rate'!E481-C450))</f>
        <v>#VALUE!</v>
      </c>
      <c r="E450" s="1" t="e">
        <f t="shared" si="62"/>
        <v>#VALUE!</v>
      </c>
      <c r="F450" s="1" t="e">
        <f t="shared" si="68"/>
        <v>#VALUE!</v>
      </c>
      <c r="G450" s="1" t="e">
        <f t="shared" si="63"/>
        <v>#VALUE!</v>
      </c>
      <c r="I450" s="10" t="str">
        <f t="shared" si="64"/>
        <v/>
      </c>
      <c r="J450" s="6" t="str">
        <f>'Adjustable Rate'!C481</f>
        <v/>
      </c>
      <c r="K450" s="1" t="e">
        <f t="shared" si="65"/>
        <v>#VALUE!</v>
      </c>
      <c r="L450" s="5" t="e">
        <f>IF('Adjustable Rate'!E481="",M450-K450,IF(ISBLANK('Adjustable Rate'!E481),0,'Adjustable Rate'!E481-K450))</f>
        <v>#VALUE!</v>
      </c>
      <c r="M450" s="1" t="e">
        <f t="shared" si="66"/>
        <v>#VALUE!</v>
      </c>
      <c r="N450" s="1" t="e">
        <f t="shared" si="69"/>
        <v>#VALUE!</v>
      </c>
      <c r="O450" s="1" t="e">
        <f t="shared" si="67"/>
        <v>#VALUE!</v>
      </c>
    </row>
    <row r="451" spans="1:15">
      <c r="A451" s="10" t="str">
        <f t="shared" si="60"/>
        <v/>
      </c>
      <c r="B451" s="6" t="str">
        <f>'Fixed Rate'!C482</f>
        <v/>
      </c>
      <c r="C451" s="1" t="e">
        <f t="shared" si="61"/>
        <v>#VALUE!</v>
      </c>
      <c r="D451" s="5" t="e">
        <f>IF('Fixed Rate'!E482="",E451-C451,IF(ISBLANK('Fixed Rate'!E482),0,'Fixed Rate'!E482-C451))</f>
        <v>#VALUE!</v>
      </c>
      <c r="E451" s="1" t="e">
        <f t="shared" si="62"/>
        <v>#VALUE!</v>
      </c>
      <c r="F451" s="1" t="e">
        <f t="shared" si="68"/>
        <v>#VALUE!</v>
      </c>
      <c r="G451" s="1" t="e">
        <f t="shared" si="63"/>
        <v>#VALUE!</v>
      </c>
      <c r="I451" s="10" t="str">
        <f t="shared" si="64"/>
        <v/>
      </c>
      <c r="J451" s="6" t="str">
        <f>'Adjustable Rate'!C482</f>
        <v/>
      </c>
      <c r="K451" s="1" t="e">
        <f t="shared" si="65"/>
        <v>#VALUE!</v>
      </c>
      <c r="L451" s="5" t="e">
        <f>IF('Adjustable Rate'!E482="",M451-K451,IF(ISBLANK('Adjustable Rate'!E482),0,'Adjustable Rate'!E482-K451))</f>
        <v>#VALUE!</v>
      </c>
      <c r="M451" s="1" t="e">
        <f t="shared" si="66"/>
        <v>#VALUE!</v>
      </c>
      <c r="N451" s="1" t="e">
        <f t="shared" si="69"/>
        <v>#VALUE!</v>
      </c>
      <c r="O451" s="1" t="e">
        <f t="shared" si="67"/>
        <v>#VALUE!</v>
      </c>
    </row>
    <row r="452" spans="1:15">
      <c r="A452" s="10" t="str">
        <f t="shared" ref="A452:A515" si="70">IF(A451&gt;=nper,"",A451+1)</f>
        <v/>
      </c>
      <c r="B452" s="6" t="str">
        <f>'Fixed Rate'!C483</f>
        <v/>
      </c>
      <c r="C452" s="1" t="e">
        <f t="shared" ref="C452:C515" si="71">ROUND(B452/1200*G451,2)</f>
        <v>#VALUE!</v>
      </c>
      <c r="D452" s="5" t="e">
        <f>IF('Fixed Rate'!E483="",E452-C452,IF(ISBLANK('Fixed Rate'!E483),0,'Fixed Rate'!E483-C452))</f>
        <v>#VALUE!</v>
      </c>
      <c r="E452" s="1" t="e">
        <f t="shared" ref="E452:E515" si="72">MIN(ROUND(IF(B452=$C$2,$C$1,IF(B452=B451,E451,-PMT(B452/1200,nper-A452+1,G451))),2),G451+ROUND(B452/1200*G451,2))</f>
        <v>#VALUE!</v>
      </c>
      <c r="F452" s="1" t="e">
        <f t="shared" si="68"/>
        <v>#VALUE!</v>
      </c>
      <c r="G452" s="1" t="e">
        <f t="shared" ref="G452:G515" si="73">IF(ROUND(G451-D452,2)&lt;0,0,ROUND(G451-D452,2))</f>
        <v>#VALUE!</v>
      </c>
      <c r="I452" s="10" t="str">
        <f t="shared" ref="I452:I515" si="74">IF(I451&gt;=nper2,"",I451+1)</f>
        <v/>
      </c>
      <c r="J452" s="6" t="str">
        <f>'Adjustable Rate'!C483</f>
        <v/>
      </c>
      <c r="K452" s="1" t="e">
        <f t="shared" ref="K452:K515" si="75">ROUND(J452/1200*O451,2)</f>
        <v>#VALUE!</v>
      </c>
      <c r="L452" s="5" t="e">
        <f>IF('Adjustable Rate'!E483="",M452-K452,IF(ISBLANK('Adjustable Rate'!E483),0,'Adjustable Rate'!E483-K452))</f>
        <v>#VALUE!</v>
      </c>
      <c r="M452" s="1" t="e">
        <f t="shared" ref="M452:M515" si="76">MIN(ROUND(IF(J452=$K$2,$K$1,IF(J452=J451,M451,-PMT(J452/1200,nper2-I452+1,O451))),2),O451+ROUND(J452/1200*O451,2))</f>
        <v>#VALUE!</v>
      </c>
      <c r="N452" s="1" t="e">
        <f t="shared" si="69"/>
        <v>#VALUE!</v>
      </c>
      <c r="O452" s="1" t="e">
        <f t="shared" ref="O452:O515" si="77">IF(ROUND(O451-L452,2)&lt;0,0,ROUND(O451-L452,2))</f>
        <v>#VALUE!</v>
      </c>
    </row>
    <row r="453" spans="1:15">
      <c r="A453" s="10" t="str">
        <f t="shared" si="70"/>
        <v/>
      </c>
      <c r="B453" s="6" t="str">
        <f>'Fixed Rate'!C484</f>
        <v/>
      </c>
      <c r="C453" s="1" t="e">
        <f t="shared" si="71"/>
        <v>#VALUE!</v>
      </c>
      <c r="D453" s="5" t="e">
        <f>IF('Fixed Rate'!E484="",E453-C453,IF(ISBLANK('Fixed Rate'!E484),0,'Fixed Rate'!E484-C453))</f>
        <v>#VALUE!</v>
      </c>
      <c r="E453" s="1" t="e">
        <f t="shared" si="72"/>
        <v>#VALUE!</v>
      </c>
      <c r="F453" s="1" t="e">
        <f t="shared" ref="F453:F516" si="78">IF(G453&lt;=0,G452+C453,C453+D453)</f>
        <v>#VALUE!</v>
      </c>
      <c r="G453" s="1" t="e">
        <f t="shared" si="73"/>
        <v>#VALUE!</v>
      </c>
      <c r="I453" s="10" t="str">
        <f t="shared" si="74"/>
        <v/>
      </c>
      <c r="J453" s="6" t="str">
        <f>'Adjustable Rate'!C484</f>
        <v/>
      </c>
      <c r="K453" s="1" t="e">
        <f t="shared" si="75"/>
        <v>#VALUE!</v>
      </c>
      <c r="L453" s="5" t="e">
        <f>IF('Adjustable Rate'!E484="",M453-K453,IF(ISBLANK('Adjustable Rate'!E484),0,'Adjustable Rate'!E484-K453))</f>
        <v>#VALUE!</v>
      </c>
      <c r="M453" s="1" t="e">
        <f t="shared" si="76"/>
        <v>#VALUE!</v>
      </c>
      <c r="N453" s="1" t="e">
        <f t="shared" ref="N453:N516" si="79">IF(O453&lt;=0,O452+K453,K453+L453)</f>
        <v>#VALUE!</v>
      </c>
      <c r="O453" s="1" t="e">
        <f t="shared" si="77"/>
        <v>#VALUE!</v>
      </c>
    </row>
    <row r="454" spans="1:15">
      <c r="A454" s="10" t="str">
        <f t="shared" si="70"/>
        <v/>
      </c>
      <c r="B454" s="6" t="str">
        <f>'Fixed Rate'!C485</f>
        <v/>
      </c>
      <c r="C454" s="1" t="e">
        <f t="shared" si="71"/>
        <v>#VALUE!</v>
      </c>
      <c r="D454" s="5" t="e">
        <f>IF('Fixed Rate'!E485="",E454-C454,IF(ISBLANK('Fixed Rate'!E485),0,'Fixed Rate'!E485-C454))</f>
        <v>#VALUE!</v>
      </c>
      <c r="E454" s="1" t="e">
        <f t="shared" si="72"/>
        <v>#VALUE!</v>
      </c>
      <c r="F454" s="1" t="e">
        <f t="shared" si="78"/>
        <v>#VALUE!</v>
      </c>
      <c r="G454" s="1" t="e">
        <f t="shared" si="73"/>
        <v>#VALUE!</v>
      </c>
      <c r="I454" s="10" t="str">
        <f t="shared" si="74"/>
        <v/>
      </c>
      <c r="J454" s="6" t="str">
        <f>'Adjustable Rate'!C485</f>
        <v/>
      </c>
      <c r="K454" s="1" t="e">
        <f t="shared" si="75"/>
        <v>#VALUE!</v>
      </c>
      <c r="L454" s="5" t="e">
        <f>IF('Adjustable Rate'!E485="",M454-K454,IF(ISBLANK('Adjustable Rate'!E485),0,'Adjustable Rate'!E485-K454))</f>
        <v>#VALUE!</v>
      </c>
      <c r="M454" s="1" t="e">
        <f t="shared" si="76"/>
        <v>#VALUE!</v>
      </c>
      <c r="N454" s="1" t="e">
        <f t="shared" si="79"/>
        <v>#VALUE!</v>
      </c>
      <c r="O454" s="1" t="e">
        <f t="shared" si="77"/>
        <v>#VALUE!</v>
      </c>
    </row>
    <row r="455" spans="1:15">
      <c r="A455" s="10" t="str">
        <f t="shared" si="70"/>
        <v/>
      </c>
      <c r="B455" s="6" t="str">
        <f>'Fixed Rate'!C486</f>
        <v/>
      </c>
      <c r="C455" s="1" t="e">
        <f t="shared" si="71"/>
        <v>#VALUE!</v>
      </c>
      <c r="D455" s="5" t="e">
        <f>IF('Fixed Rate'!E486="",E455-C455,IF(ISBLANK('Fixed Rate'!E486),0,'Fixed Rate'!E486-C455))</f>
        <v>#VALUE!</v>
      </c>
      <c r="E455" s="1" t="e">
        <f t="shared" si="72"/>
        <v>#VALUE!</v>
      </c>
      <c r="F455" s="1" t="e">
        <f t="shared" si="78"/>
        <v>#VALUE!</v>
      </c>
      <c r="G455" s="1" t="e">
        <f t="shared" si="73"/>
        <v>#VALUE!</v>
      </c>
      <c r="I455" s="10" t="str">
        <f t="shared" si="74"/>
        <v/>
      </c>
      <c r="J455" s="6" t="str">
        <f>'Adjustable Rate'!C486</f>
        <v/>
      </c>
      <c r="K455" s="1" t="e">
        <f t="shared" si="75"/>
        <v>#VALUE!</v>
      </c>
      <c r="L455" s="5" t="e">
        <f>IF('Adjustable Rate'!E486="",M455-K455,IF(ISBLANK('Adjustable Rate'!E486),0,'Adjustable Rate'!E486-K455))</f>
        <v>#VALUE!</v>
      </c>
      <c r="M455" s="1" t="e">
        <f t="shared" si="76"/>
        <v>#VALUE!</v>
      </c>
      <c r="N455" s="1" t="e">
        <f t="shared" si="79"/>
        <v>#VALUE!</v>
      </c>
      <c r="O455" s="1" t="e">
        <f t="shared" si="77"/>
        <v>#VALUE!</v>
      </c>
    </row>
    <row r="456" spans="1:15">
      <c r="A456" s="10" t="str">
        <f t="shared" si="70"/>
        <v/>
      </c>
      <c r="B456" s="6" t="str">
        <f>'Fixed Rate'!C487</f>
        <v/>
      </c>
      <c r="C456" s="1" t="e">
        <f t="shared" si="71"/>
        <v>#VALUE!</v>
      </c>
      <c r="D456" s="5" t="e">
        <f>IF('Fixed Rate'!E487="",E456-C456,IF(ISBLANK('Fixed Rate'!E487),0,'Fixed Rate'!E487-C456))</f>
        <v>#VALUE!</v>
      </c>
      <c r="E456" s="1" t="e">
        <f t="shared" si="72"/>
        <v>#VALUE!</v>
      </c>
      <c r="F456" s="1" t="e">
        <f t="shared" si="78"/>
        <v>#VALUE!</v>
      </c>
      <c r="G456" s="1" t="e">
        <f t="shared" si="73"/>
        <v>#VALUE!</v>
      </c>
      <c r="I456" s="10" t="str">
        <f t="shared" si="74"/>
        <v/>
      </c>
      <c r="J456" s="6" t="str">
        <f>'Adjustable Rate'!C487</f>
        <v/>
      </c>
      <c r="K456" s="1" t="e">
        <f t="shared" si="75"/>
        <v>#VALUE!</v>
      </c>
      <c r="L456" s="5" t="e">
        <f>IF('Adjustable Rate'!E487="",M456-K456,IF(ISBLANK('Adjustable Rate'!E487),0,'Adjustable Rate'!E487-K456))</f>
        <v>#VALUE!</v>
      </c>
      <c r="M456" s="1" t="e">
        <f t="shared" si="76"/>
        <v>#VALUE!</v>
      </c>
      <c r="N456" s="1" t="e">
        <f t="shared" si="79"/>
        <v>#VALUE!</v>
      </c>
      <c r="O456" s="1" t="e">
        <f t="shared" si="77"/>
        <v>#VALUE!</v>
      </c>
    </row>
    <row r="457" spans="1:15">
      <c r="A457" s="10" t="str">
        <f t="shared" si="70"/>
        <v/>
      </c>
      <c r="B457" s="6" t="str">
        <f>'Fixed Rate'!C488</f>
        <v/>
      </c>
      <c r="C457" s="1" t="e">
        <f t="shared" si="71"/>
        <v>#VALUE!</v>
      </c>
      <c r="D457" s="5" t="e">
        <f>IF('Fixed Rate'!E488="",E457-C457,IF(ISBLANK('Fixed Rate'!E488),0,'Fixed Rate'!E488-C457))</f>
        <v>#VALUE!</v>
      </c>
      <c r="E457" s="1" t="e">
        <f t="shared" si="72"/>
        <v>#VALUE!</v>
      </c>
      <c r="F457" s="1" t="e">
        <f t="shared" si="78"/>
        <v>#VALUE!</v>
      </c>
      <c r="G457" s="1" t="e">
        <f t="shared" si="73"/>
        <v>#VALUE!</v>
      </c>
      <c r="I457" s="10" t="str">
        <f t="shared" si="74"/>
        <v/>
      </c>
      <c r="J457" s="6" t="str">
        <f>'Adjustable Rate'!C488</f>
        <v/>
      </c>
      <c r="K457" s="1" t="e">
        <f t="shared" si="75"/>
        <v>#VALUE!</v>
      </c>
      <c r="L457" s="5" t="e">
        <f>IF('Adjustable Rate'!E488="",M457-K457,IF(ISBLANK('Adjustable Rate'!E488),0,'Adjustable Rate'!E488-K457))</f>
        <v>#VALUE!</v>
      </c>
      <c r="M457" s="1" t="e">
        <f t="shared" si="76"/>
        <v>#VALUE!</v>
      </c>
      <c r="N457" s="1" t="e">
        <f t="shared" si="79"/>
        <v>#VALUE!</v>
      </c>
      <c r="O457" s="1" t="e">
        <f t="shared" si="77"/>
        <v>#VALUE!</v>
      </c>
    </row>
    <row r="458" spans="1:15">
      <c r="A458" s="10" t="str">
        <f t="shared" si="70"/>
        <v/>
      </c>
      <c r="B458" s="6" t="str">
        <f>'Fixed Rate'!C489</f>
        <v/>
      </c>
      <c r="C458" s="1" t="e">
        <f t="shared" si="71"/>
        <v>#VALUE!</v>
      </c>
      <c r="D458" s="5" t="e">
        <f>IF('Fixed Rate'!E489="",E458-C458,IF(ISBLANK('Fixed Rate'!E489),0,'Fixed Rate'!E489-C458))</f>
        <v>#VALUE!</v>
      </c>
      <c r="E458" s="1" t="e">
        <f t="shared" si="72"/>
        <v>#VALUE!</v>
      </c>
      <c r="F458" s="1" t="e">
        <f t="shared" si="78"/>
        <v>#VALUE!</v>
      </c>
      <c r="G458" s="1" t="e">
        <f t="shared" si="73"/>
        <v>#VALUE!</v>
      </c>
      <c r="I458" s="10" t="str">
        <f t="shared" si="74"/>
        <v/>
      </c>
      <c r="J458" s="6" t="str">
        <f>'Adjustable Rate'!C489</f>
        <v/>
      </c>
      <c r="K458" s="1" t="e">
        <f t="shared" si="75"/>
        <v>#VALUE!</v>
      </c>
      <c r="L458" s="5" t="e">
        <f>IF('Adjustable Rate'!E489="",M458-K458,IF(ISBLANK('Adjustable Rate'!E489),0,'Adjustable Rate'!E489-K458))</f>
        <v>#VALUE!</v>
      </c>
      <c r="M458" s="1" t="e">
        <f t="shared" si="76"/>
        <v>#VALUE!</v>
      </c>
      <c r="N458" s="1" t="e">
        <f t="shared" si="79"/>
        <v>#VALUE!</v>
      </c>
      <c r="O458" s="1" t="e">
        <f t="shared" si="77"/>
        <v>#VALUE!</v>
      </c>
    </row>
    <row r="459" spans="1:15">
      <c r="A459" s="10" t="str">
        <f t="shared" si="70"/>
        <v/>
      </c>
      <c r="B459" s="6" t="str">
        <f>'Fixed Rate'!C490</f>
        <v/>
      </c>
      <c r="C459" s="1" t="e">
        <f t="shared" si="71"/>
        <v>#VALUE!</v>
      </c>
      <c r="D459" s="5" t="e">
        <f>IF('Fixed Rate'!E490="",E459-C459,IF(ISBLANK('Fixed Rate'!E490),0,'Fixed Rate'!E490-C459))</f>
        <v>#VALUE!</v>
      </c>
      <c r="E459" s="1" t="e">
        <f t="shared" si="72"/>
        <v>#VALUE!</v>
      </c>
      <c r="F459" s="1" t="e">
        <f t="shared" si="78"/>
        <v>#VALUE!</v>
      </c>
      <c r="G459" s="1" t="e">
        <f t="shared" si="73"/>
        <v>#VALUE!</v>
      </c>
      <c r="I459" s="10" t="str">
        <f t="shared" si="74"/>
        <v/>
      </c>
      <c r="J459" s="6" t="str">
        <f>'Adjustable Rate'!C490</f>
        <v/>
      </c>
      <c r="K459" s="1" t="e">
        <f t="shared" si="75"/>
        <v>#VALUE!</v>
      </c>
      <c r="L459" s="5" t="e">
        <f>IF('Adjustable Rate'!E490="",M459-K459,IF(ISBLANK('Adjustable Rate'!E490),0,'Adjustable Rate'!E490-K459))</f>
        <v>#VALUE!</v>
      </c>
      <c r="M459" s="1" t="e">
        <f t="shared" si="76"/>
        <v>#VALUE!</v>
      </c>
      <c r="N459" s="1" t="e">
        <f t="shared" si="79"/>
        <v>#VALUE!</v>
      </c>
      <c r="O459" s="1" t="e">
        <f t="shared" si="77"/>
        <v>#VALUE!</v>
      </c>
    </row>
    <row r="460" spans="1:15">
      <c r="A460" s="10" t="str">
        <f t="shared" si="70"/>
        <v/>
      </c>
      <c r="B460" s="6" t="str">
        <f>'Fixed Rate'!C491</f>
        <v/>
      </c>
      <c r="C460" s="1" t="e">
        <f t="shared" si="71"/>
        <v>#VALUE!</v>
      </c>
      <c r="D460" s="5" t="e">
        <f>IF('Fixed Rate'!E491="",E460-C460,IF(ISBLANK('Fixed Rate'!E491),0,'Fixed Rate'!E491-C460))</f>
        <v>#VALUE!</v>
      </c>
      <c r="E460" s="1" t="e">
        <f t="shared" si="72"/>
        <v>#VALUE!</v>
      </c>
      <c r="F460" s="1" t="e">
        <f t="shared" si="78"/>
        <v>#VALUE!</v>
      </c>
      <c r="G460" s="1" t="e">
        <f t="shared" si="73"/>
        <v>#VALUE!</v>
      </c>
      <c r="I460" s="10" t="str">
        <f t="shared" si="74"/>
        <v/>
      </c>
      <c r="J460" s="6" t="str">
        <f>'Adjustable Rate'!C491</f>
        <v/>
      </c>
      <c r="K460" s="1" t="e">
        <f t="shared" si="75"/>
        <v>#VALUE!</v>
      </c>
      <c r="L460" s="5" t="e">
        <f>IF('Adjustable Rate'!E491="",M460-K460,IF(ISBLANK('Adjustable Rate'!E491),0,'Adjustable Rate'!E491-K460))</f>
        <v>#VALUE!</v>
      </c>
      <c r="M460" s="1" t="e">
        <f t="shared" si="76"/>
        <v>#VALUE!</v>
      </c>
      <c r="N460" s="1" t="e">
        <f t="shared" si="79"/>
        <v>#VALUE!</v>
      </c>
      <c r="O460" s="1" t="e">
        <f t="shared" si="77"/>
        <v>#VALUE!</v>
      </c>
    </row>
    <row r="461" spans="1:15">
      <c r="A461" s="10" t="str">
        <f t="shared" si="70"/>
        <v/>
      </c>
      <c r="B461" s="6" t="str">
        <f>'Fixed Rate'!C492</f>
        <v/>
      </c>
      <c r="C461" s="1" t="e">
        <f t="shared" si="71"/>
        <v>#VALUE!</v>
      </c>
      <c r="D461" s="5" t="e">
        <f>IF('Fixed Rate'!E492="",E461-C461,IF(ISBLANK('Fixed Rate'!E492),0,'Fixed Rate'!E492-C461))</f>
        <v>#VALUE!</v>
      </c>
      <c r="E461" s="1" t="e">
        <f t="shared" si="72"/>
        <v>#VALUE!</v>
      </c>
      <c r="F461" s="1" t="e">
        <f t="shared" si="78"/>
        <v>#VALUE!</v>
      </c>
      <c r="G461" s="1" t="e">
        <f t="shared" si="73"/>
        <v>#VALUE!</v>
      </c>
      <c r="I461" s="10" t="str">
        <f t="shared" si="74"/>
        <v/>
      </c>
      <c r="J461" s="6" t="str">
        <f>'Adjustable Rate'!C492</f>
        <v/>
      </c>
      <c r="K461" s="1" t="e">
        <f t="shared" si="75"/>
        <v>#VALUE!</v>
      </c>
      <c r="L461" s="5" t="e">
        <f>IF('Adjustable Rate'!E492="",M461-K461,IF(ISBLANK('Adjustable Rate'!E492),0,'Adjustable Rate'!E492-K461))</f>
        <v>#VALUE!</v>
      </c>
      <c r="M461" s="1" t="e">
        <f t="shared" si="76"/>
        <v>#VALUE!</v>
      </c>
      <c r="N461" s="1" t="e">
        <f t="shared" si="79"/>
        <v>#VALUE!</v>
      </c>
      <c r="O461" s="1" t="e">
        <f t="shared" si="77"/>
        <v>#VALUE!</v>
      </c>
    </row>
    <row r="462" spans="1:15">
      <c r="A462" s="10" t="str">
        <f t="shared" si="70"/>
        <v/>
      </c>
      <c r="B462" s="6" t="str">
        <f>'Fixed Rate'!C493</f>
        <v/>
      </c>
      <c r="C462" s="1" t="e">
        <f t="shared" si="71"/>
        <v>#VALUE!</v>
      </c>
      <c r="D462" s="5" t="e">
        <f>IF('Fixed Rate'!E493="",E462-C462,IF(ISBLANK('Fixed Rate'!E493),0,'Fixed Rate'!E493-C462))</f>
        <v>#VALUE!</v>
      </c>
      <c r="E462" s="1" t="e">
        <f t="shared" si="72"/>
        <v>#VALUE!</v>
      </c>
      <c r="F462" s="1" t="e">
        <f t="shared" si="78"/>
        <v>#VALUE!</v>
      </c>
      <c r="G462" s="1" t="e">
        <f t="shared" si="73"/>
        <v>#VALUE!</v>
      </c>
      <c r="I462" s="10" t="str">
        <f t="shared" si="74"/>
        <v/>
      </c>
      <c r="J462" s="6" t="str">
        <f>'Adjustable Rate'!C493</f>
        <v/>
      </c>
      <c r="K462" s="1" t="e">
        <f t="shared" si="75"/>
        <v>#VALUE!</v>
      </c>
      <c r="L462" s="5" t="e">
        <f>IF('Adjustable Rate'!E493="",M462-K462,IF(ISBLANK('Adjustable Rate'!E493),0,'Adjustable Rate'!E493-K462))</f>
        <v>#VALUE!</v>
      </c>
      <c r="M462" s="1" t="e">
        <f t="shared" si="76"/>
        <v>#VALUE!</v>
      </c>
      <c r="N462" s="1" t="e">
        <f t="shared" si="79"/>
        <v>#VALUE!</v>
      </c>
      <c r="O462" s="1" t="e">
        <f t="shared" si="77"/>
        <v>#VALUE!</v>
      </c>
    </row>
    <row r="463" spans="1:15">
      <c r="A463" s="10" t="str">
        <f t="shared" si="70"/>
        <v/>
      </c>
      <c r="B463" s="6" t="str">
        <f>'Fixed Rate'!C494</f>
        <v/>
      </c>
      <c r="C463" s="1" t="e">
        <f t="shared" si="71"/>
        <v>#VALUE!</v>
      </c>
      <c r="D463" s="5" t="e">
        <f>IF('Fixed Rate'!E494="",E463-C463,IF(ISBLANK('Fixed Rate'!E494),0,'Fixed Rate'!E494-C463))</f>
        <v>#VALUE!</v>
      </c>
      <c r="E463" s="1" t="e">
        <f t="shared" si="72"/>
        <v>#VALUE!</v>
      </c>
      <c r="F463" s="1" t="e">
        <f t="shared" si="78"/>
        <v>#VALUE!</v>
      </c>
      <c r="G463" s="1" t="e">
        <f t="shared" si="73"/>
        <v>#VALUE!</v>
      </c>
      <c r="I463" s="10" t="str">
        <f t="shared" si="74"/>
        <v/>
      </c>
      <c r="J463" s="6" t="str">
        <f>'Adjustable Rate'!C494</f>
        <v/>
      </c>
      <c r="K463" s="1" t="e">
        <f t="shared" si="75"/>
        <v>#VALUE!</v>
      </c>
      <c r="L463" s="5" t="e">
        <f>IF('Adjustable Rate'!E494="",M463-K463,IF(ISBLANK('Adjustable Rate'!E494),0,'Adjustable Rate'!E494-K463))</f>
        <v>#VALUE!</v>
      </c>
      <c r="M463" s="1" t="e">
        <f t="shared" si="76"/>
        <v>#VALUE!</v>
      </c>
      <c r="N463" s="1" t="e">
        <f t="shared" si="79"/>
        <v>#VALUE!</v>
      </c>
      <c r="O463" s="1" t="e">
        <f t="shared" si="77"/>
        <v>#VALUE!</v>
      </c>
    </row>
    <row r="464" spans="1:15">
      <c r="A464" s="10" t="str">
        <f t="shared" si="70"/>
        <v/>
      </c>
      <c r="B464" s="6" t="str">
        <f>'Fixed Rate'!C495</f>
        <v/>
      </c>
      <c r="C464" s="1" t="e">
        <f t="shared" si="71"/>
        <v>#VALUE!</v>
      </c>
      <c r="D464" s="5" t="e">
        <f>IF('Fixed Rate'!E495="",E464-C464,IF(ISBLANK('Fixed Rate'!E495),0,'Fixed Rate'!E495-C464))</f>
        <v>#VALUE!</v>
      </c>
      <c r="E464" s="1" t="e">
        <f t="shared" si="72"/>
        <v>#VALUE!</v>
      </c>
      <c r="F464" s="1" t="e">
        <f t="shared" si="78"/>
        <v>#VALUE!</v>
      </c>
      <c r="G464" s="1" t="e">
        <f t="shared" si="73"/>
        <v>#VALUE!</v>
      </c>
      <c r="I464" s="10" t="str">
        <f t="shared" si="74"/>
        <v/>
      </c>
      <c r="J464" s="6" t="str">
        <f>'Adjustable Rate'!C495</f>
        <v/>
      </c>
      <c r="K464" s="1" t="e">
        <f t="shared" si="75"/>
        <v>#VALUE!</v>
      </c>
      <c r="L464" s="5" t="e">
        <f>IF('Adjustable Rate'!E495="",M464-K464,IF(ISBLANK('Adjustable Rate'!E495),0,'Adjustable Rate'!E495-K464))</f>
        <v>#VALUE!</v>
      </c>
      <c r="M464" s="1" t="e">
        <f t="shared" si="76"/>
        <v>#VALUE!</v>
      </c>
      <c r="N464" s="1" t="e">
        <f t="shared" si="79"/>
        <v>#VALUE!</v>
      </c>
      <c r="O464" s="1" t="e">
        <f t="shared" si="77"/>
        <v>#VALUE!</v>
      </c>
    </row>
    <row r="465" spans="1:15">
      <c r="A465" s="10" t="str">
        <f t="shared" si="70"/>
        <v/>
      </c>
      <c r="B465" s="6" t="str">
        <f>'Fixed Rate'!C496</f>
        <v/>
      </c>
      <c r="C465" s="1" t="e">
        <f t="shared" si="71"/>
        <v>#VALUE!</v>
      </c>
      <c r="D465" s="5" t="e">
        <f>IF('Fixed Rate'!E496="",E465-C465,IF(ISBLANK('Fixed Rate'!E496),0,'Fixed Rate'!E496-C465))</f>
        <v>#VALUE!</v>
      </c>
      <c r="E465" s="1" t="e">
        <f t="shared" si="72"/>
        <v>#VALUE!</v>
      </c>
      <c r="F465" s="1" t="e">
        <f t="shared" si="78"/>
        <v>#VALUE!</v>
      </c>
      <c r="G465" s="1" t="e">
        <f t="shared" si="73"/>
        <v>#VALUE!</v>
      </c>
      <c r="I465" s="10" t="str">
        <f t="shared" si="74"/>
        <v/>
      </c>
      <c r="J465" s="6" t="str">
        <f>'Adjustable Rate'!C496</f>
        <v/>
      </c>
      <c r="K465" s="1" t="e">
        <f t="shared" si="75"/>
        <v>#VALUE!</v>
      </c>
      <c r="L465" s="5" t="e">
        <f>IF('Adjustable Rate'!E496="",M465-K465,IF(ISBLANK('Adjustable Rate'!E496),0,'Adjustable Rate'!E496-K465))</f>
        <v>#VALUE!</v>
      </c>
      <c r="M465" s="1" t="e">
        <f t="shared" si="76"/>
        <v>#VALUE!</v>
      </c>
      <c r="N465" s="1" t="e">
        <f t="shared" si="79"/>
        <v>#VALUE!</v>
      </c>
      <c r="O465" s="1" t="e">
        <f t="shared" si="77"/>
        <v>#VALUE!</v>
      </c>
    </row>
    <row r="466" spans="1:15">
      <c r="A466" s="10" t="str">
        <f t="shared" si="70"/>
        <v/>
      </c>
      <c r="B466" s="6" t="str">
        <f>'Fixed Rate'!C497</f>
        <v/>
      </c>
      <c r="C466" s="1" t="e">
        <f t="shared" si="71"/>
        <v>#VALUE!</v>
      </c>
      <c r="D466" s="5" t="e">
        <f>IF('Fixed Rate'!E497="",E466-C466,IF(ISBLANK('Fixed Rate'!E497),0,'Fixed Rate'!E497-C466))</f>
        <v>#VALUE!</v>
      </c>
      <c r="E466" s="1" t="e">
        <f t="shared" si="72"/>
        <v>#VALUE!</v>
      </c>
      <c r="F466" s="1" t="e">
        <f t="shared" si="78"/>
        <v>#VALUE!</v>
      </c>
      <c r="G466" s="1" t="e">
        <f t="shared" si="73"/>
        <v>#VALUE!</v>
      </c>
      <c r="I466" s="10" t="str">
        <f t="shared" si="74"/>
        <v/>
      </c>
      <c r="J466" s="6" t="str">
        <f>'Adjustable Rate'!C497</f>
        <v/>
      </c>
      <c r="K466" s="1" t="e">
        <f t="shared" si="75"/>
        <v>#VALUE!</v>
      </c>
      <c r="L466" s="5" t="e">
        <f>IF('Adjustable Rate'!E497="",M466-K466,IF(ISBLANK('Adjustable Rate'!E497),0,'Adjustable Rate'!E497-K466))</f>
        <v>#VALUE!</v>
      </c>
      <c r="M466" s="1" t="e">
        <f t="shared" si="76"/>
        <v>#VALUE!</v>
      </c>
      <c r="N466" s="1" t="e">
        <f t="shared" si="79"/>
        <v>#VALUE!</v>
      </c>
      <c r="O466" s="1" t="e">
        <f t="shared" si="77"/>
        <v>#VALUE!</v>
      </c>
    </row>
    <row r="467" spans="1:15">
      <c r="A467" s="10" t="str">
        <f t="shared" si="70"/>
        <v/>
      </c>
      <c r="B467" s="6" t="str">
        <f>'Fixed Rate'!C498</f>
        <v/>
      </c>
      <c r="C467" s="1" t="e">
        <f t="shared" si="71"/>
        <v>#VALUE!</v>
      </c>
      <c r="D467" s="5" t="e">
        <f>IF('Fixed Rate'!E498="",E467-C467,IF(ISBLANK('Fixed Rate'!E498),0,'Fixed Rate'!E498-C467))</f>
        <v>#VALUE!</v>
      </c>
      <c r="E467" s="1" t="e">
        <f t="shared" si="72"/>
        <v>#VALUE!</v>
      </c>
      <c r="F467" s="1" t="e">
        <f t="shared" si="78"/>
        <v>#VALUE!</v>
      </c>
      <c r="G467" s="1" t="e">
        <f t="shared" si="73"/>
        <v>#VALUE!</v>
      </c>
      <c r="I467" s="10" t="str">
        <f t="shared" si="74"/>
        <v/>
      </c>
      <c r="J467" s="6" t="str">
        <f>'Adjustable Rate'!C498</f>
        <v/>
      </c>
      <c r="K467" s="1" t="e">
        <f t="shared" si="75"/>
        <v>#VALUE!</v>
      </c>
      <c r="L467" s="5" t="e">
        <f>IF('Adjustable Rate'!E498="",M467-K467,IF(ISBLANK('Adjustable Rate'!E498),0,'Adjustable Rate'!E498-K467))</f>
        <v>#VALUE!</v>
      </c>
      <c r="M467" s="1" t="e">
        <f t="shared" si="76"/>
        <v>#VALUE!</v>
      </c>
      <c r="N467" s="1" t="e">
        <f t="shared" si="79"/>
        <v>#VALUE!</v>
      </c>
      <c r="O467" s="1" t="e">
        <f t="shared" si="77"/>
        <v>#VALUE!</v>
      </c>
    </row>
    <row r="468" spans="1:15">
      <c r="A468" s="10" t="str">
        <f t="shared" si="70"/>
        <v/>
      </c>
      <c r="B468" s="6" t="str">
        <f>'Fixed Rate'!C499</f>
        <v/>
      </c>
      <c r="C468" s="1" t="e">
        <f t="shared" si="71"/>
        <v>#VALUE!</v>
      </c>
      <c r="D468" s="5" t="e">
        <f>IF('Fixed Rate'!E499="",E468-C468,IF(ISBLANK('Fixed Rate'!E499),0,'Fixed Rate'!E499-C468))</f>
        <v>#VALUE!</v>
      </c>
      <c r="E468" s="1" t="e">
        <f t="shared" si="72"/>
        <v>#VALUE!</v>
      </c>
      <c r="F468" s="1" t="e">
        <f t="shared" si="78"/>
        <v>#VALUE!</v>
      </c>
      <c r="G468" s="1" t="e">
        <f t="shared" si="73"/>
        <v>#VALUE!</v>
      </c>
      <c r="I468" s="10" t="str">
        <f t="shared" si="74"/>
        <v/>
      </c>
      <c r="J468" s="6" t="str">
        <f>'Adjustable Rate'!C499</f>
        <v/>
      </c>
      <c r="K468" s="1" t="e">
        <f t="shared" si="75"/>
        <v>#VALUE!</v>
      </c>
      <c r="L468" s="5" t="e">
        <f>IF('Adjustable Rate'!E499="",M468-K468,IF(ISBLANK('Adjustable Rate'!E499),0,'Adjustable Rate'!E499-K468))</f>
        <v>#VALUE!</v>
      </c>
      <c r="M468" s="1" t="e">
        <f t="shared" si="76"/>
        <v>#VALUE!</v>
      </c>
      <c r="N468" s="1" t="e">
        <f t="shared" si="79"/>
        <v>#VALUE!</v>
      </c>
      <c r="O468" s="1" t="e">
        <f t="shared" si="77"/>
        <v>#VALUE!</v>
      </c>
    </row>
    <row r="469" spans="1:15">
      <c r="A469" s="10" t="str">
        <f t="shared" si="70"/>
        <v/>
      </c>
      <c r="B469" s="6" t="str">
        <f>'Fixed Rate'!C500</f>
        <v/>
      </c>
      <c r="C469" s="1" t="e">
        <f t="shared" si="71"/>
        <v>#VALUE!</v>
      </c>
      <c r="D469" s="5" t="e">
        <f>IF('Fixed Rate'!E500="",E469-C469,IF(ISBLANK('Fixed Rate'!E500),0,'Fixed Rate'!E500-C469))</f>
        <v>#VALUE!</v>
      </c>
      <c r="E469" s="1" t="e">
        <f t="shared" si="72"/>
        <v>#VALUE!</v>
      </c>
      <c r="F469" s="1" t="e">
        <f t="shared" si="78"/>
        <v>#VALUE!</v>
      </c>
      <c r="G469" s="1" t="e">
        <f t="shared" si="73"/>
        <v>#VALUE!</v>
      </c>
      <c r="I469" s="10" t="str">
        <f t="shared" si="74"/>
        <v/>
      </c>
      <c r="J469" s="6" t="str">
        <f>'Adjustable Rate'!C500</f>
        <v/>
      </c>
      <c r="K469" s="1" t="e">
        <f t="shared" si="75"/>
        <v>#VALUE!</v>
      </c>
      <c r="L469" s="5" t="e">
        <f>IF('Adjustable Rate'!E500="",M469-K469,IF(ISBLANK('Adjustable Rate'!E500),0,'Adjustable Rate'!E500-K469))</f>
        <v>#VALUE!</v>
      </c>
      <c r="M469" s="1" t="e">
        <f t="shared" si="76"/>
        <v>#VALUE!</v>
      </c>
      <c r="N469" s="1" t="e">
        <f t="shared" si="79"/>
        <v>#VALUE!</v>
      </c>
      <c r="O469" s="1" t="e">
        <f t="shared" si="77"/>
        <v>#VALUE!</v>
      </c>
    </row>
    <row r="470" spans="1:15">
      <c r="A470" s="10" t="str">
        <f t="shared" si="70"/>
        <v/>
      </c>
      <c r="B470" s="6" t="str">
        <f>'Fixed Rate'!C501</f>
        <v/>
      </c>
      <c r="C470" s="1" t="e">
        <f t="shared" si="71"/>
        <v>#VALUE!</v>
      </c>
      <c r="D470" s="5" t="e">
        <f>IF('Fixed Rate'!E501="",E470-C470,IF(ISBLANK('Fixed Rate'!E501),0,'Fixed Rate'!E501-C470))</f>
        <v>#VALUE!</v>
      </c>
      <c r="E470" s="1" t="e">
        <f t="shared" si="72"/>
        <v>#VALUE!</v>
      </c>
      <c r="F470" s="1" t="e">
        <f t="shared" si="78"/>
        <v>#VALUE!</v>
      </c>
      <c r="G470" s="1" t="e">
        <f t="shared" si="73"/>
        <v>#VALUE!</v>
      </c>
      <c r="I470" s="10" t="str">
        <f t="shared" si="74"/>
        <v/>
      </c>
      <c r="J470" s="6" t="str">
        <f>'Adjustable Rate'!C501</f>
        <v/>
      </c>
      <c r="K470" s="1" t="e">
        <f t="shared" si="75"/>
        <v>#VALUE!</v>
      </c>
      <c r="L470" s="5" t="e">
        <f>IF('Adjustable Rate'!E501="",M470-K470,IF(ISBLANK('Adjustable Rate'!E501),0,'Adjustable Rate'!E501-K470))</f>
        <v>#VALUE!</v>
      </c>
      <c r="M470" s="1" t="e">
        <f t="shared" si="76"/>
        <v>#VALUE!</v>
      </c>
      <c r="N470" s="1" t="e">
        <f t="shared" si="79"/>
        <v>#VALUE!</v>
      </c>
      <c r="O470" s="1" t="e">
        <f t="shared" si="77"/>
        <v>#VALUE!</v>
      </c>
    </row>
    <row r="471" spans="1:15">
      <c r="A471" s="10" t="str">
        <f t="shared" si="70"/>
        <v/>
      </c>
      <c r="B471" s="6" t="str">
        <f>'Fixed Rate'!C502</f>
        <v/>
      </c>
      <c r="C471" s="1" t="e">
        <f t="shared" si="71"/>
        <v>#VALUE!</v>
      </c>
      <c r="D471" s="5" t="e">
        <f>IF('Fixed Rate'!E502="",E471-C471,IF(ISBLANK('Fixed Rate'!E502),0,'Fixed Rate'!E502-C471))</f>
        <v>#VALUE!</v>
      </c>
      <c r="E471" s="1" t="e">
        <f t="shared" si="72"/>
        <v>#VALUE!</v>
      </c>
      <c r="F471" s="1" t="e">
        <f t="shared" si="78"/>
        <v>#VALUE!</v>
      </c>
      <c r="G471" s="1" t="e">
        <f t="shared" si="73"/>
        <v>#VALUE!</v>
      </c>
      <c r="I471" s="10" t="str">
        <f t="shared" si="74"/>
        <v/>
      </c>
      <c r="J471" s="6" t="str">
        <f>'Adjustable Rate'!C502</f>
        <v/>
      </c>
      <c r="K471" s="1" t="e">
        <f t="shared" si="75"/>
        <v>#VALUE!</v>
      </c>
      <c r="L471" s="5" t="e">
        <f>IF('Adjustable Rate'!E502="",M471-K471,IF(ISBLANK('Adjustable Rate'!E502),0,'Adjustable Rate'!E502-K471))</f>
        <v>#VALUE!</v>
      </c>
      <c r="M471" s="1" t="e">
        <f t="shared" si="76"/>
        <v>#VALUE!</v>
      </c>
      <c r="N471" s="1" t="e">
        <f t="shared" si="79"/>
        <v>#VALUE!</v>
      </c>
      <c r="O471" s="1" t="e">
        <f t="shared" si="77"/>
        <v>#VALUE!</v>
      </c>
    </row>
    <row r="472" spans="1:15">
      <c r="A472" s="10" t="str">
        <f t="shared" si="70"/>
        <v/>
      </c>
      <c r="B472" s="6" t="str">
        <f>'Fixed Rate'!C503</f>
        <v/>
      </c>
      <c r="C472" s="1" t="e">
        <f t="shared" si="71"/>
        <v>#VALUE!</v>
      </c>
      <c r="D472" s="5" t="e">
        <f>IF('Fixed Rate'!E503="",E472-C472,IF(ISBLANK('Fixed Rate'!E503),0,'Fixed Rate'!E503-C472))</f>
        <v>#VALUE!</v>
      </c>
      <c r="E472" s="1" t="e">
        <f t="shared" si="72"/>
        <v>#VALUE!</v>
      </c>
      <c r="F472" s="1" t="e">
        <f t="shared" si="78"/>
        <v>#VALUE!</v>
      </c>
      <c r="G472" s="1" t="e">
        <f t="shared" si="73"/>
        <v>#VALUE!</v>
      </c>
      <c r="I472" s="10" t="str">
        <f t="shared" si="74"/>
        <v/>
      </c>
      <c r="J472" s="6" t="str">
        <f>'Adjustable Rate'!C503</f>
        <v/>
      </c>
      <c r="K472" s="1" t="e">
        <f t="shared" si="75"/>
        <v>#VALUE!</v>
      </c>
      <c r="L472" s="5" t="e">
        <f>IF('Adjustable Rate'!E503="",M472-K472,IF(ISBLANK('Adjustable Rate'!E503),0,'Adjustable Rate'!E503-K472))</f>
        <v>#VALUE!</v>
      </c>
      <c r="M472" s="1" t="e">
        <f t="shared" si="76"/>
        <v>#VALUE!</v>
      </c>
      <c r="N472" s="1" t="e">
        <f t="shared" si="79"/>
        <v>#VALUE!</v>
      </c>
      <c r="O472" s="1" t="e">
        <f t="shared" si="77"/>
        <v>#VALUE!</v>
      </c>
    </row>
    <row r="473" spans="1:15">
      <c r="A473" s="10" t="str">
        <f t="shared" si="70"/>
        <v/>
      </c>
      <c r="B473" s="6" t="str">
        <f>'Fixed Rate'!C504</f>
        <v/>
      </c>
      <c r="C473" s="1" t="e">
        <f t="shared" si="71"/>
        <v>#VALUE!</v>
      </c>
      <c r="D473" s="5" t="e">
        <f>IF('Fixed Rate'!E504="",E473-C473,IF(ISBLANK('Fixed Rate'!E504),0,'Fixed Rate'!E504-C473))</f>
        <v>#VALUE!</v>
      </c>
      <c r="E473" s="1" t="e">
        <f t="shared" si="72"/>
        <v>#VALUE!</v>
      </c>
      <c r="F473" s="1" t="e">
        <f t="shared" si="78"/>
        <v>#VALUE!</v>
      </c>
      <c r="G473" s="1" t="e">
        <f t="shared" si="73"/>
        <v>#VALUE!</v>
      </c>
      <c r="I473" s="10" t="str">
        <f t="shared" si="74"/>
        <v/>
      </c>
      <c r="J473" s="6" t="str">
        <f>'Adjustable Rate'!C504</f>
        <v/>
      </c>
      <c r="K473" s="1" t="e">
        <f t="shared" si="75"/>
        <v>#VALUE!</v>
      </c>
      <c r="L473" s="5" t="e">
        <f>IF('Adjustable Rate'!E504="",M473-K473,IF(ISBLANK('Adjustable Rate'!E504),0,'Adjustable Rate'!E504-K473))</f>
        <v>#VALUE!</v>
      </c>
      <c r="M473" s="1" t="e">
        <f t="shared" si="76"/>
        <v>#VALUE!</v>
      </c>
      <c r="N473" s="1" t="e">
        <f t="shared" si="79"/>
        <v>#VALUE!</v>
      </c>
      <c r="O473" s="1" t="e">
        <f t="shared" si="77"/>
        <v>#VALUE!</v>
      </c>
    </row>
    <row r="474" spans="1:15">
      <c r="A474" s="10" t="str">
        <f t="shared" si="70"/>
        <v/>
      </c>
      <c r="B474" s="6" t="str">
        <f>'Fixed Rate'!C505</f>
        <v/>
      </c>
      <c r="C474" s="1" t="e">
        <f t="shared" si="71"/>
        <v>#VALUE!</v>
      </c>
      <c r="D474" s="5" t="e">
        <f>IF('Fixed Rate'!E505="",E474-C474,IF(ISBLANK('Fixed Rate'!E505),0,'Fixed Rate'!E505-C474))</f>
        <v>#VALUE!</v>
      </c>
      <c r="E474" s="1" t="e">
        <f t="shared" si="72"/>
        <v>#VALUE!</v>
      </c>
      <c r="F474" s="1" t="e">
        <f t="shared" si="78"/>
        <v>#VALUE!</v>
      </c>
      <c r="G474" s="1" t="e">
        <f t="shared" si="73"/>
        <v>#VALUE!</v>
      </c>
      <c r="I474" s="10" t="str">
        <f t="shared" si="74"/>
        <v/>
      </c>
      <c r="J474" s="6" t="str">
        <f>'Adjustable Rate'!C505</f>
        <v/>
      </c>
      <c r="K474" s="1" t="e">
        <f t="shared" si="75"/>
        <v>#VALUE!</v>
      </c>
      <c r="L474" s="5" t="e">
        <f>IF('Adjustable Rate'!E505="",M474-K474,IF(ISBLANK('Adjustable Rate'!E505),0,'Adjustable Rate'!E505-K474))</f>
        <v>#VALUE!</v>
      </c>
      <c r="M474" s="1" t="e">
        <f t="shared" si="76"/>
        <v>#VALUE!</v>
      </c>
      <c r="N474" s="1" t="e">
        <f t="shared" si="79"/>
        <v>#VALUE!</v>
      </c>
      <c r="O474" s="1" t="e">
        <f t="shared" si="77"/>
        <v>#VALUE!</v>
      </c>
    </row>
    <row r="475" spans="1:15">
      <c r="A475" s="10" t="str">
        <f t="shared" si="70"/>
        <v/>
      </c>
      <c r="B475" s="6" t="str">
        <f>'Fixed Rate'!C506</f>
        <v/>
      </c>
      <c r="C475" s="1" t="e">
        <f t="shared" si="71"/>
        <v>#VALUE!</v>
      </c>
      <c r="D475" s="5" t="e">
        <f>IF('Fixed Rate'!E506="",E475-C475,IF(ISBLANK('Fixed Rate'!E506),0,'Fixed Rate'!E506-C475))</f>
        <v>#VALUE!</v>
      </c>
      <c r="E475" s="1" t="e">
        <f t="shared" si="72"/>
        <v>#VALUE!</v>
      </c>
      <c r="F475" s="1" t="e">
        <f t="shared" si="78"/>
        <v>#VALUE!</v>
      </c>
      <c r="G475" s="1" t="e">
        <f t="shared" si="73"/>
        <v>#VALUE!</v>
      </c>
      <c r="I475" s="10" t="str">
        <f t="shared" si="74"/>
        <v/>
      </c>
      <c r="J475" s="6" t="str">
        <f>'Adjustable Rate'!C506</f>
        <v/>
      </c>
      <c r="K475" s="1" t="e">
        <f t="shared" si="75"/>
        <v>#VALUE!</v>
      </c>
      <c r="L475" s="5" t="e">
        <f>IF('Adjustable Rate'!E506="",M475-K475,IF(ISBLANK('Adjustable Rate'!E506),0,'Adjustable Rate'!E506-K475))</f>
        <v>#VALUE!</v>
      </c>
      <c r="M475" s="1" t="e">
        <f t="shared" si="76"/>
        <v>#VALUE!</v>
      </c>
      <c r="N475" s="1" t="e">
        <f t="shared" si="79"/>
        <v>#VALUE!</v>
      </c>
      <c r="O475" s="1" t="e">
        <f t="shared" si="77"/>
        <v>#VALUE!</v>
      </c>
    </row>
    <row r="476" spans="1:15">
      <c r="A476" s="10" t="str">
        <f t="shared" si="70"/>
        <v/>
      </c>
      <c r="B476" s="6" t="str">
        <f>'Fixed Rate'!C507</f>
        <v/>
      </c>
      <c r="C476" s="1" t="e">
        <f t="shared" si="71"/>
        <v>#VALUE!</v>
      </c>
      <c r="D476" s="5" t="e">
        <f>IF('Fixed Rate'!E507="",E476-C476,IF(ISBLANK('Fixed Rate'!E507),0,'Fixed Rate'!E507-C476))</f>
        <v>#VALUE!</v>
      </c>
      <c r="E476" s="1" t="e">
        <f t="shared" si="72"/>
        <v>#VALUE!</v>
      </c>
      <c r="F476" s="1" t="e">
        <f t="shared" si="78"/>
        <v>#VALUE!</v>
      </c>
      <c r="G476" s="1" t="e">
        <f t="shared" si="73"/>
        <v>#VALUE!</v>
      </c>
      <c r="I476" s="10" t="str">
        <f t="shared" si="74"/>
        <v/>
      </c>
      <c r="J476" s="6" t="str">
        <f>'Adjustable Rate'!C507</f>
        <v/>
      </c>
      <c r="K476" s="1" t="e">
        <f t="shared" si="75"/>
        <v>#VALUE!</v>
      </c>
      <c r="L476" s="5" t="e">
        <f>IF('Adjustable Rate'!E507="",M476-K476,IF(ISBLANK('Adjustable Rate'!E507),0,'Adjustable Rate'!E507-K476))</f>
        <v>#VALUE!</v>
      </c>
      <c r="M476" s="1" t="e">
        <f t="shared" si="76"/>
        <v>#VALUE!</v>
      </c>
      <c r="N476" s="1" t="e">
        <f t="shared" si="79"/>
        <v>#VALUE!</v>
      </c>
      <c r="O476" s="1" t="e">
        <f t="shared" si="77"/>
        <v>#VALUE!</v>
      </c>
    </row>
    <row r="477" spans="1:15">
      <c r="A477" s="10" t="str">
        <f t="shared" si="70"/>
        <v/>
      </c>
      <c r="B477" s="6" t="str">
        <f>'Fixed Rate'!C508</f>
        <v/>
      </c>
      <c r="C477" s="1" t="e">
        <f t="shared" si="71"/>
        <v>#VALUE!</v>
      </c>
      <c r="D477" s="5" t="e">
        <f>IF('Fixed Rate'!E508="",E477-C477,IF(ISBLANK('Fixed Rate'!E508),0,'Fixed Rate'!E508-C477))</f>
        <v>#VALUE!</v>
      </c>
      <c r="E477" s="1" t="e">
        <f t="shared" si="72"/>
        <v>#VALUE!</v>
      </c>
      <c r="F477" s="1" t="e">
        <f t="shared" si="78"/>
        <v>#VALUE!</v>
      </c>
      <c r="G477" s="1" t="e">
        <f t="shared" si="73"/>
        <v>#VALUE!</v>
      </c>
      <c r="I477" s="10" t="str">
        <f t="shared" si="74"/>
        <v/>
      </c>
      <c r="J477" s="6" t="str">
        <f>'Adjustable Rate'!C508</f>
        <v/>
      </c>
      <c r="K477" s="1" t="e">
        <f t="shared" si="75"/>
        <v>#VALUE!</v>
      </c>
      <c r="L477" s="5" t="e">
        <f>IF('Adjustable Rate'!E508="",M477-K477,IF(ISBLANK('Adjustable Rate'!E508),0,'Adjustable Rate'!E508-K477))</f>
        <v>#VALUE!</v>
      </c>
      <c r="M477" s="1" t="e">
        <f t="shared" si="76"/>
        <v>#VALUE!</v>
      </c>
      <c r="N477" s="1" t="e">
        <f t="shared" si="79"/>
        <v>#VALUE!</v>
      </c>
      <c r="O477" s="1" t="e">
        <f t="shared" si="77"/>
        <v>#VALUE!</v>
      </c>
    </row>
    <row r="478" spans="1:15">
      <c r="A478" s="10" t="str">
        <f t="shared" si="70"/>
        <v/>
      </c>
      <c r="B478" s="6" t="str">
        <f>'Fixed Rate'!C509</f>
        <v/>
      </c>
      <c r="C478" s="1" t="e">
        <f t="shared" si="71"/>
        <v>#VALUE!</v>
      </c>
      <c r="D478" s="5" t="e">
        <f>IF('Fixed Rate'!E509="",E478-C478,IF(ISBLANK('Fixed Rate'!E509),0,'Fixed Rate'!E509-C478))</f>
        <v>#VALUE!</v>
      </c>
      <c r="E478" s="1" t="e">
        <f t="shared" si="72"/>
        <v>#VALUE!</v>
      </c>
      <c r="F478" s="1" t="e">
        <f t="shared" si="78"/>
        <v>#VALUE!</v>
      </c>
      <c r="G478" s="1" t="e">
        <f t="shared" si="73"/>
        <v>#VALUE!</v>
      </c>
      <c r="I478" s="10" t="str">
        <f t="shared" si="74"/>
        <v/>
      </c>
      <c r="J478" s="6" t="str">
        <f>'Adjustable Rate'!C509</f>
        <v/>
      </c>
      <c r="K478" s="1" t="e">
        <f t="shared" si="75"/>
        <v>#VALUE!</v>
      </c>
      <c r="L478" s="5" t="e">
        <f>IF('Adjustable Rate'!E509="",M478-K478,IF(ISBLANK('Adjustable Rate'!E509),0,'Adjustable Rate'!E509-K478))</f>
        <v>#VALUE!</v>
      </c>
      <c r="M478" s="1" t="e">
        <f t="shared" si="76"/>
        <v>#VALUE!</v>
      </c>
      <c r="N478" s="1" t="e">
        <f t="shared" si="79"/>
        <v>#VALUE!</v>
      </c>
      <c r="O478" s="1" t="e">
        <f t="shared" si="77"/>
        <v>#VALUE!</v>
      </c>
    </row>
    <row r="479" spans="1:15">
      <c r="A479" s="10" t="str">
        <f t="shared" si="70"/>
        <v/>
      </c>
      <c r="B479" s="6" t="str">
        <f>'Fixed Rate'!C510</f>
        <v/>
      </c>
      <c r="C479" s="1" t="e">
        <f t="shared" si="71"/>
        <v>#VALUE!</v>
      </c>
      <c r="D479" s="5" t="e">
        <f>IF('Fixed Rate'!E510="",E479-C479,IF(ISBLANK('Fixed Rate'!E510),0,'Fixed Rate'!E510-C479))</f>
        <v>#VALUE!</v>
      </c>
      <c r="E479" s="1" t="e">
        <f t="shared" si="72"/>
        <v>#VALUE!</v>
      </c>
      <c r="F479" s="1" t="e">
        <f t="shared" si="78"/>
        <v>#VALUE!</v>
      </c>
      <c r="G479" s="1" t="e">
        <f t="shared" si="73"/>
        <v>#VALUE!</v>
      </c>
      <c r="I479" s="10" t="str">
        <f t="shared" si="74"/>
        <v/>
      </c>
      <c r="J479" s="6" t="str">
        <f>'Adjustable Rate'!C510</f>
        <v/>
      </c>
      <c r="K479" s="1" t="e">
        <f t="shared" si="75"/>
        <v>#VALUE!</v>
      </c>
      <c r="L479" s="5" t="e">
        <f>IF('Adjustable Rate'!E510="",M479-K479,IF(ISBLANK('Adjustable Rate'!E510),0,'Adjustable Rate'!E510-K479))</f>
        <v>#VALUE!</v>
      </c>
      <c r="M479" s="1" t="e">
        <f t="shared" si="76"/>
        <v>#VALUE!</v>
      </c>
      <c r="N479" s="1" t="e">
        <f t="shared" si="79"/>
        <v>#VALUE!</v>
      </c>
      <c r="O479" s="1" t="e">
        <f t="shared" si="77"/>
        <v>#VALUE!</v>
      </c>
    </row>
    <row r="480" spans="1:15">
      <c r="A480" s="10" t="str">
        <f t="shared" si="70"/>
        <v/>
      </c>
      <c r="B480" s="6" t="str">
        <f>'Fixed Rate'!C511</f>
        <v/>
      </c>
      <c r="C480" s="1" t="e">
        <f t="shared" si="71"/>
        <v>#VALUE!</v>
      </c>
      <c r="D480" s="5" t="e">
        <f>IF('Fixed Rate'!E511="",E480-C480,IF(ISBLANK('Fixed Rate'!E511),0,'Fixed Rate'!E511-C480))</f>
        <v>#VALUE!</v>
      </c>
      <c r="E480" s="1" t="e">
        <f t="shared" si="72"/>
        <v>#VALUE!</v>
      </c>
      <c r="F480" s="1" t="e">
        <f t="shared" si="78"/>
        <v>#VALUE!</v>
      </c>
      <c r="G480" s="1" t="e">
        <f t="shared" si="73"/>
        <v>#VALUE!</v>
      </c>
      <c r="I480" s="10" t="str">
        <f t="shared" si="74"/>
        <v/>
      </c>
      <c r="J480" s="6" t="str">
        <f>'Adjustable Rate'!C511</f>
        <v/>
      </c>
      <c r="K480" s="1" t="e">
        <f t="shared" si="75"/>
        <v>#VALUE!</v>
      </c>
      <c r="L480" s="5" t="e">
        <f>IF('Adjustable Rate'!E511="",M480-K480,IF(ISBLANK('Adjustable Rate'!E511),0,'Adjustable Rate'!E511-K480))</f>
        <v>#VALUE!</v>
      </c>
      <c r="M480" s="1" t="e">
        <f t="shared" si="76"/>
        <v>#VALUE!</v>
      </c>
      <c r="N480" s="1" t="e">
        <f t="shared" si="79"/>
        <v>#VALUE!</v>
      </c>
      <c r="O480" s="1" t="e">
        <f t="shared" si="77"/>
        <v>#VALUE!</v>
      </c>
    </row>
    <row r="481" spans="1:15">
      <c r="A481" s="10" t="str">
        <f t="shared" si="70"/>
        <v/>
      </c>
      <c r="B481" s="6" t="str">
        <f>'Fixed Rate'!C512</f>
        <v/>
      </c>
      <c r="C481" s="1" t="e">
        <f t="shared" si="71"/>
        <v>#VALUE!</v>
      </c>
      <c r="D481" s="5" t="e">
        <f>IF('Fixed Rate'!E512="",E481-C481,IF(ISBLANK('Fixed Rate'!E512),0,'Fixed Rate'!E512-C481))</f>
        <v>#VALUE!</v>
      </c>
      <c r="E481" s="1" t="e">
        <f t="shared" si="72"/>
        <v>#VALUE!</v>
      </c>
      <c r="F481" s="1" t="e">
        <f t="shared" si="78"/>
        <v>#VALUE!</v>
      </c>
      <c r="G481" s="1" t="e">
        <f t="shared" si="73"/>
        <v>#VALUE!</v>
      </c>
      <c r="I481" s="10" t="str">
        <f t="shared" si="74"/>
        <v/>
      </c>
      <c r="J481" s="6" t="str">
        <f>'Adjustable Rate'!C512</f>
        <v/>
      </c>
      <c r="K481" s="1" t="e">
        <f t="shared" si="75"/>
        <v>#VALUE!</v>
      </c>
      <c r="L481" s="5" t="e">
        <f>IF('Adjustable Rate'!E512="",M481-K481,IF(ISBLANK('Adjustable Rate'!E512),0,'Adjustable Rate'!E512-K481))</f>
        <v>#VALUE!</v>
      </c>
      <c r="M481" s="1" t="e">
        <f t="shared" si="76"/>
        <v>#VALUE!</v>
      </c>
      <c r="N481" s="1" t="e">
        <f t="shared" si="79"/>
        <v>#VALUE!</v>
      </c>
      <c r="O481" s="1" t="e">
        <f t="shared" si="77"/>
        <v>#VALUE!</v>
      </c>
    </row>
    <row r="482" spans="1:15">
      <c r="A482" s="10" t="str">
        <f t="shared" si="70"/>
        <v/>
      </c>
      <c r="B482" s="6" t="str">
        <f>'Fixed Rate'!C513</f>
        <v/>
      </c>
      <c r="C482" s="1" t="e">
        <f t="shared" si="71"/>
        <v>#VALUE!</v>
      </c>
      <c r="D482" s="5" t="e">
        <f>IF('Fixed Rate'!E513="",E482-C482,IF(ISBLANK('Fixed Rate'!E513),0,'Fixed Rate'!E513-C482))</f>
        <v>#VALUE!</v>
      </c>
      <c r="E482" s="1" t="e">
        <f t="shared" si="72"/>
        <v>#VALUE!</v>
      </c>
      <c r="F482" s="1" t="e">
        <f t="shared" si="78"/>
        <v>#VALUE!</v>
      </c>
      <c r="G482" s="1" t="e">
        <f t="shared" si="73"/>
        <v>#VALUE!</v>
      </c>
      <c r="I482" s="10" t="str">
        <f t="shared" si="74"/>
        <v/>
      </c>
      <c r="J482" s="6" t="str">
        <f>'Adjustable Rate'!C513</f>
        <v/>
      </c>
      <c r="K482" s="1" t="e">
        <f t="shared" si="75"/>
        <v>#VALUE!</v>
      </c>
      <c r="L482" s="5" t="e">
        <f>IF('Adjustable Rate'!E513="",M482-K482,IF(ISBLANK('Adjustable Rate'!E513),0,'Adjustable Rate'!E513-K482))</f>
        <v>#VALUE!</v>
      </c>
      <c r="M482" s="1" t="e">
        <f t="shared" si="76"/>
        <v>#VALUE!</v>
      </c>
      <c r="N482" s="1" t="e">
        <f t="shared" si="79"/>
        <v>#VALUE!</v>
      </c>
      <c r="O482" s="1" t="e">
        <f t="shared" si="77"/>
        <v>#VALUE!</v>
      </c>
    </row>
    <row r="483" spans="1:15">
      <c r="A483" s="10" t="str">
        <f t="shared" si="70"/>
        <v/>
      </c>
      <c r="B483" s="6" t="str">
        <f>'Fixed Rate'!C514</f>
        <v/>
      </c>
      <c r="C483" s="1" t="e">
        <f t="shared" si="71"/>
        <v>#VALUE!</v>
      </c>
      <c r="D483" s="5" t="e">
        <f>IF('Fixed Rate'!E514="",E483-C483,IF(ISBLANK('Fixed Rate'!E514),0,'Fixed Rate'!E514-C483))</f>
        <v>#VALUE!</v>
      </c>
      <c r="E483" s="1" t="e">
        <f t="shared" si="72"/>
        <v>#VALUE!</v>
      </c>
      <c r="F483" s="1" t="e">
        <f t="shared" si="78"/>
        <v>#VALUE!</v>
      </c>
      <c r="G483" s="1" t="e">
        <f t="shared" si="73"/>
        <v>#VALUE!</v>
      </c>
      <c r="I483" s="10" t="str">
        <f t="shared" si="74"/>
        <v/>
      </c>
      <c r="J483" s="6" t="str">
        <f>'Adjustable Rate'!C514</f>
        <v/>
      </c>
      <c r="K483" s="1" t="e">
        <f t="shared" si="75"/>
        <v>#VALUE!</v>
      </c>
      <c r="L483" s="5" t="e">
        <f>IF('Adjustable Rate'!E514="",M483-K483,IF(ISBLANK('Adjustable Rate'!E514),0,'Adjustable Rate'!E514-K483))</f>
        <v>#VALUE!</v>
      </c>
      <c r="M483" s="1" t="e">
        <f t="shared" si="76"/>
        <v>#VALUE!</v>
      </c>
      <c r="N483" s="1" t="e">
        <f t="shared" si="79"/>
        <v>#VALUE!</v>
      </c>
      <c r="O483" s="1" t="e">
        <f t="shared" si="77"/>
        <v>#VALUE!</v>
      </c>
    </row>
    <row r="484" spans="1:15">
      <c r="A484" s="10" t="str">
        <f t="shared" si="70"/>
        <v/>
      </c>
      <c r="B484" s="6" t="str">
        <f>'Fixed Rate'!C515</f>
        <v/>
      </c>
      <c r="C484" s="1" t="e">
        <f t="shared" si="71"/>
        <v>#VALUE!</v>
      </c>
      <c r="D484" s="5" t="e">
        <f>IF('Fixed Rate'!E515="",E484-C484,IF(ISBLANK('Fixed Rate'!E515),0,'Fixed Rate'!E515-C484))</f>
        <v>#VALUE!</v>
      </c>
      <c r="E484" s="1" t="e">
        <f t="shared" si="72"/>
        <v>#VALUE!</v>
      </c>
      <c r="F484" s="1" t="e">
        <f t="shared" si="78"/>
        <v>#VALUE!</v>
      </c>
      <c r="G484" s="1" t="e">
        <f t="shared" si="73"/>
        <v>#VALUE!</v>
      </c>
      <c r="I484" s="10" t="str">
        <f t="shared" si="74"/>
        <v/>
      </c>
      <c r="J484" s="6" t="str">
        <f>'Adjustable Rate'!C515</f>
        <v/>
      </c>
      <c r="K484" s="1" t="e">
        <f t="shared" si="75"/>
        <v>#VALUE!</v>
      </c>
      <c r="L484" s="5" t="e">
        <f>IF('Adjustable Rate'!E515="",M484-K484,IF(ISBLANK('Adjustable Rate'!E515),0,'Adjustable Rate'!E515-K484))</f>
        <v>#VALUE!</v>
      </c>
      <c r="M484" s="1" t="e">
        <f t="shared" si="76"/>
        <v>#VALUE!</v>
      </c>
      <c r="N484" s="1" t="e">
        <f t="shared" si="79"/>
        <v>#VALUE!</v>
      </c>
      <c r="O484" s="1" t="e">
        <f t="shared" si="77"/>
        <v>#VALUE!</v>
      </c>
    </row>
    <row r="485" spans="1:15">
      <c r="A485" s="10" t="str">
        <f t="shared" si="70"/>
        <v/>
      </c>
      <c r="B485" s="6" t="str">
        <f>'Fixed Rate'!C516</f>
        <v/>
      </c>
      <c r="C485" s="1" t="e">
        <f t="shared" si="71"/>
        <v>#VALUE!</v>
      </c>
      <c r="D485" s="5" t="e">
        <f>IF('Fixed Rate'!E516="",E485-C485,IF(ISBLANK('Fixed Rate'!E516),0,'Fixed Rate'!E516-C485))</f>
        <v>#VALUE!</v>
      </c>
      <c r="E485" s="1" t="e">
        <f t="shared" si="72"/>
        <v>#VALUE!</v>
      </c>
      <c r="F485" s="1" t="e">
        <f t="shared" si="78"/>
        <v>#VALUE!</v>
      </c>
      <c r="G485" s="1" t="e">
        <f t="shared" si="73"/>
        <v>#VALUE!</v>
      </c>
      <c r="I485" s="10" t="str">
        <f t="shared" si="74"/>
        <v/>
      </c>
      <c r="J485" s="6" t="str">
        <f>'Adjustable Rate'!C516</f>
        <v/>
      </c>
      <c r="K485" s="1" t="e">
        <f t="shared" si="75"/>
        <v>#VALUE!</v>
      </c>
      <c r="L485" s="5" t="e">
        <f>IF('Adjustable Rate'!E516="",M485-K485,IF(ISBLANK('Adjustable Rate'!E516),0,'Adjustable Rate'!E516-K485))</f>
        <v>#VALUE!</v>
      </c>
      <c r="M485" s="1" t="e">
        <f t="shared" si="76"/>
        <v>#VALUE!</v>
      </c>
      <c r="N485" s="1" t="e">
        <f t="shared" si="79"/>
        <v>#VALUE!</v>
      </c>
      <c r="O485" s="1" t="e">
        <f t="shared" si="77"/>
        <v>#VALUE!</v>
      </c>
    </row>
    <row r="486" spans="1:15">
      <c r="A486" s="10" t="str">
        <f t="shared" si="70"/>
        <v/>
      </c>
      <c r="B486" s="6" t="str">
        <f>'Fixed Rate'!C517</f>
        <v/>
      </c>
      <c r="C486" s="1" t="e">
        <f t="shared" si="71"/>
        <v>#VALUE!</v>
      </c>
      <c r="D486" s="5" t="e">
        <f>IF('Fixed Rate'!E517="",E486-C486,IF(ISBLANK('Fixed Rate'!E517),0,'Fixed Rate'!E517-C486))</f>
        <v>#VALUE!</v>
      </c>
      <c r="E486" s="1" t="e">
        <f t="shared" si="72"/>
        <v>#VALUE!</v>
      </c>
      <c r="F486" s="1" t="e">
        <f t="shared" si="78"/>
        <v>#VALUE!</v>
      </c>
      <c r="G486" s="1" t="e">
        <f t="shared" si="73"/>
        <v>#VALUE!</v>
      </c>
      <c r="I486" s="10" t="str">
        <f t="shared" si="74"/>
        <v/>
      </c>
      <c r="J486" s="6" t="str">
        <f>'Adjustable Rate'!C517</f>
        <v/>
      </c>
      <c r="K486" s="1" t="e">
        <f t="shared" si="75"/>
        <v>#VALUE!</v>
      </c>
      <c r="L486" s="5" t="e">
        <f>IF('Adjustable Rate'!E517="",M486-K486,IF(ISBLANK('Adjustable Rate'!E517),0,'Adjustable Rate'!E517-K486))</f>
        <v>#VALUE!</v>
      </c>
      <c r="M486" s="1" t="e">
        <f t="shared" si="76"/>
        <v>#VALUE!</v>
      </c>
      <c r="N486" s="1" t="e">
        <f t="shared" si="79"/>
        <v>#VALUE!</v>
      </c>
      <c r="O486" s="1" t="e">
        <f t="shared" si="77"/>
        <v>#VALUE!</v>
      </c>
    </row>
    <row r="487" spans="1:15">
      <c r="A487" s="10" t="str">
        <f t="shared" si="70"/>
        <v/>
      </c>
      <c r="B487" s="6" t="str">
        <f>'Fixed Rate'!C518</f>
        <v/>
      </c>
      <c r="C487" s="1" t="e">
        <f t="shared" si="71"/>
        <v>#VALUE!</v>
      </c>
      <c r="D487" s="5" t="e">
        <f>IF('Fixed Rate'!E518="",E487-C487,IF(ISBLANK('Fixed Rate'!E518),0,'Fixed Rate'!E518-C487))</f>
        <v>#VALUE!</v>
      </c>
      <c r="E487" s="1" t="e">
        <f t="shared" si="72"/>
        <v>#VALUE!</v>
      </c>
      <c r="F487" s="1" t="e">
        <f t="shared" si="78"/>
        <v>#VALUE!</v>
      </c>
      <c r="G487" s="1" t="e">
        <f t="shared" si="73"/>
        <v>#VALUE!</v>
      </c>
      <c r="I487" s="10" t="str">
        <f t="shared" si="74"/>
        <v/>
      </c>
      <c r="J487" s="6" t="str">
        <f>'Adjustable Rate'!C518</f>
        <v/>
      </c>
      <c r="K487" s="1" t="e">
        <f t="shared" si="75"/>
        <v>#VALUE!</v>
      </c>
      <c r="L487" s="5" t="e">
        <f>IF('Adjustable Rate'!E518="",M487-K487,IF(ISBLANK('Adjustable Rate'!E518),0,'Adjustable Rate'!E518-K487))</f>
        <v>#VALUE!</v>
      </c>
      <c r="M487" s="1" t="e">
        <f t="shared" si="76"/>
        <v>#VALUE!</v>
      </c>
      <c r="N487" s="1" t="e">
        <f t="shared" si="79"/>
        <v>#VALUE!</v>
      </c>
      <c r="O487" s="1" t="e">
        <f t="shared" si="77"/>
        <v>#VALUE!</v>
      </c>
    </row>
    <row r="488" spans="1:15">
      <c r="A488" s="10" t="str">
        <f t="shared" si="70"/>
        <v/>
      </c>
      <c r="B488" s="6" t="str">
        <f>'Fixed Rate'!C519</f>
        <v/>
      </c>
      <c r="C488" s="1" t="e">
        <f t="shared" si="71"/>
        <v>#VALUE!</v>
      </c>
      <c r="D488" s="5" t="e">
        <f>IF('Fixed Rate'!E519="",E488-C488,IF(ISBLANK('Fixed Rate'!E519),0,'Fixed Rate'!E519-C488))</f>
        <v>#VALUE!</v>
      </c>
      <c r="E488" s="1" t="e">
        <f t="shared" si="72"/>
        <v>#VALUE!</v>
      </c>
      <c r="F488" s="1" t="e">
        <f t="shared" si="78"/>
        <v>#VALUE!</v>
      </c>
      <c r="G488" s="1" t="e">
        <f t="shared" si="73"/>
        <v>#VALUE!</v>
      </c>
      <c r="I488" s="10" t="str">
        <f t="shared" si="74"/>
        <v/>
      </c>
      <c r="J488" s="6" t="str">
        <f>'Adjustable Rate'!C519</f>
        <v/>
      </c>
      <c r="K488" s="1" t="e">
        <f t="shared" si="75"/>
        <v>#VALUE!</v>
      </c>
      <c r="L488" s="5" t="e">
        <f>IF('Adjustable Rate'!E519="",M488-K488,IF(ISBLANK('Adjustable Rate'!E519),0,'Adjustable Rate'!E519-K488))</f>
        <v>#VALUE!</v>
      </c>
      <c r="M488" s="1" t="e">
        <f t="shared" si="76"/>
        <v>#VALUE!</v>
      </c>
      <c r="N488" s="1" t="e">
        <f t="shared" si="79"/>
        <v>#VALUE!</v>
      </c>
      <c r="O488" s="1" t="e">
        <f t="shared" si="77"/>
        <v>#VALUE!</v>
      </c>
    </row>
    <row r="489" spans="1:15">
      <c r="A489" s="10" t="str">
        <f t="shared" si="70"/>
        <v/>
      </c>
      <c r="B489" s="6" t="str">
        <f>'Fixed Rate'!C520</f>
        <v/>
      </c>
      <c r="C489" s="1" t="e">
        <f t="shared" si="71"/>
        <v>#VALUE!</v>
      </c>
      <c r="D489" s="5" t="e">
        <f>IF('Fixed Rate'!E520="",E489-C489,IF(ISBLANK('Fixed Rate'!E520),0,'Fixed Rate'!E520-C489))</f>
        <v>#VALUE!</v>
      </c>
      <c r="E489" s="1" t="e">
        <f t="shared" si="72"/>
        <v>#VALUE!</v>
      </c>
      <c r="F489" s="1" t="e">
        <f t="shared" si="78"/>
        <v>#VALUE!</v>
      </c>
      <c r="G489" s="1" t="e">
        <f t="shared" si="73"/>
        <v>#VALUE!</v>
      </c>
      <c r="I489" s="10" t="str">
        <f t="shared" si="74"/>
        <v/>
      </c>
      <c r="J489" s="6" t="str">
        <f>'Adjustable Rate'!C520</f>
        <v/>
      </c>
      <c r="K489" s="1" t="e">
        <f t="shared" si="75"/>
        <v>#VALUE!</v>
      </c>
      <c r="L489" s="5" t="e">
        <f>IF('Adjustable Rate'!E520="",M489-K489,IF(ISBLANK('Adjustable Rate'!E520),0,'Adjustable Rate'!E520-K489))</f>
        <v>#VALUE!</v>
      </c>
      <c r="M489" s="1" t="e">
        <f t="shared" si="76"/>
        <v>#VALUE!</v>
      </c>
      <c r="N489" s="1" t="e">
        <f t="shared" si="79"/>
        <v>#VALUE!</v>
      </c>
      <c r="O489" s="1" t="e">
        <f t="shared" si="77"/>
        <v>#VALUE!</v>
      </c>
    </row>
    <row r="490" spans="1:15">
      <c r="A490" s="10" t="str">
        <f t="shared" si="70"/>
        <v/>
      </c>
      <c r="B490" s="6" t="str">
        <f>'Fixed Rate'!C521</f>
        <v/>
      </c>
      <c r="C490" s="1" t="e">
        <f t="shared" si="71"/>
        <v>#VALUE!</v>
      </c>
      <c r="D490" s="5" t="e">
        <f>IF('Fixed Rate'!E521="",E490-C490,IF(ISBLANK('Fixed Rate'!E521),0,'Fixed Rate'!E521-C490))</f>
        <v>#VALUE!</v>
      </c>
      <c r="E490" s="1" t="e">
        <f t="shared" si="72"/>
        <v>#VALUE!</v>
      </c>
      <c r="F490" s="1" t="e">
        <f t="shared" si="78"/>
        <v>#VALUE!</v>
      </c>
      <c r="G490" s="1" t="e">
        <f t="shared" si="73"/>
        <v>#VALUE!</v>
      </c>
      <c r="I490" s="10" t="str">
        <f t="shared" si="74"/>
        <v/>
      </c>
      <c r="J490" s="6" t="str">
        <f>'Adjustable Rate'!C521</f>
        <v/>
      </c>
      <c r="K490" s="1" t="e">
        <f t="shared" si="75"/>
        <v>#VALUE!</v>
      </c>
      <c r="L490" s="5" t="e">
        <f>IF('Adjustable Rate'!E521="",M490-K490,IF(ISBLANK('Adjustable Rate'!E521),0,'Adjustable Rate'!E521-K490))</f>
        <v>#VALUE!</v>
      </c>
      <c r="M490" s="1" t="e">
        <f t="shared" si="76"/>
        <v>#VALUE!</v>
      </c>
      <c r="N490" s="1" t="e">
        <f t="shared" si="79"/>
        <v>#VALUE!</v>
      </c>
      <c r="O490" s="1" t="e">
        <f t="shared" si="77"/>
        <v>#VALUE!</v>
      </c>
    </row>
    <row r="491" spans="1:15">
      <c r="A491" s="10" t="str">
        <f t="shared" si="70"/>
        <v/>
      </c>
      <c r="B491" s="6" t="str">
        <f>'Fixed Rate'!C522</f>
        <v/>
      </c>
      <c r="C491" s="1" t="e">
        <f t="shared" si="71"/>
        <v>#VALUE!</v>
      </c>
      <c r="D491" s="5" t="e">
        <f>IF('Fixed Rate'!E522="",E491-C491,IF(ISBLANK('Fixed Rate'!E522),0,'Fixed Rate'!E522-C491))</f>
        <v>#VALUE!</v>
      </c>
      <c r="E491" s="1" t="e">
        <f t="shared" si="72"/>
        <v>#VALUE!</v>
      </c>
      <c r="F491" s="1" t="e">
        <f t="shared" si="78"/>
        <v>#VALUE!</v>
      </c>
      <c r="G491" s="1" t="e">
        <f t="shared" si="73"/>
        <v>#VALUE!</v>
      </c>
      <c r="I491" s="10" t="str">
        <f t="shared" si="74"/>
        <v/>
      </c>
      <c r="J491" s="6" t="str">
        <f>'Adjustable Rate'!C522</f>
        <v/>
      </c>
      <c r="K491" s="1" t="e">
        <f t="shared" si="75"/>
        <v>#VALUE!</v>
      </c>
      <c r="L491" s="5" t="e">
        <f>IF('Adjustable Rate'!E522="",M491-K491,IF(ISBLANK('Adjustable Rate'!E522),0,'Adjustable Rate'!E522-K491))</f>
        <v>#VALUE!</v>
      </c>
      <c r="M491" s="1" t="e">
        <f t="shared" si="76"/>
        <v>#VALUE!</v>
      </c>
      <c r="N491" s="1" t="e">
        <f t="shared" si="79"/>
        <v>#VALUE!</v>
      </c>
      <c r="O491" s="1" t="e">
        <f t="shared" si="77"/>
        <v>#VALUE!</v>
      </c>
    </row>
    <row r="492" spans="1:15">
      <c r="A492" s="10" t="str">
        <f t="shared" si="70"/>
        <v/>
      </c>
      <c r="B492" s="6" t="str">
        <f>'Fixed Rate'!C523</f>
        <v/>
      </c>
      <c r="C492" s="1" t="e">
        <f t="shared" si="71"/>
        <v>#VALUE!</v>
      </c>
      <c r="D492" s="5" t="e">
        <f>IF('Fixed Rate'!E523="",E492-C492,IF(ISBLANK('Fixed Rate'!E523),0,'Fixed Rate'!E523-C492))</f>
        <v>#VALUE!</v>
      </c>
      <c r="E492" s="1" t="e">
        <f t="shared" si="72"/>
        <v>#VALUE!</v>
      </c>
      <c r="F492" s="1" t="e">
        <f t="shared" si="78"/>
        <v>#VALUE!</v>
      </c>
      <c r="G492" s="1" t="e">
        <f t="shared" si="73"/>
        <v>#VALUE!</v>
      </c>
      <c r="I492" s="10" t="str">
        <f t="shared" si="74"/>
        <v/>
      </c>
      <c r="J492" s="6" t="str">
        <f>'Adjustable Rate'!C523</f>
        <v/>
      </c>
      <c r="K492" s="1" t="e">
        <f t="shared" si="75"/>
        <v>#VALUE!</v>
      </c>
      <c r="L492" s="5" t="e">
        <f>IF('Adjustable Rate'!E523="",M492-K492,IF(ISBLANK('Adjustable Rate'!E523),0,'Adjustable Rate'!E523-K492))</f>
        <v>#VALUE!</v>
      </c>
      <c r="M492" s="1" t="e">
        <f t="shared" si="76"/>
        <v>#VALUE!</v>
      </c>
      <c r="N492" s="1" t="e">
        <f t="shared" si="79"/>
        <v>#VALUE!</v>
      </c>
      <c r="O492" s="1" t="e">
        <f t="shared" si="77"/>
        <v>#VALUE!</v>
      </c>
    </row>
    <row r="493" spans="1:15">
      <c r="A493" s="10" t="str">
        <f t="shared" si="70"/>
        <v/>
      </c>
      <c r="B493" s="6" t="str">
        <f>'Fixed Rate'!C524</f>
        <v/>
      </c>
      <c r="C493" s="1" t="e">
        <f t="shared" si="71"/>
        <v>#VALUE!</v>
      </c>
      <c r="D493" s="5" t="e">
        <f>IF('Fixed Rate'!E524="",E493-C493,IF(ISBLANK('Fixed Rate'!E524),0,'Fixed Rate'!E524-C493))</f>
        <v>#VALUE!</v>
      </c>
      <c r="E493" s="1" t="e">
        <f t="shared" si="72"/>
        <v>#VALUE!</v>
      </c>
      <c r="F493" s="1" t="e">
        <f t="shared" si="78"/>
        <v>#VALUE!</v>
      </c>
      <c r="G493" s="1" t="e">
        <f t="shared" si="73"/>
        <v>#VALUE!</v>
      </c>
      <c r="I493" s="10" t="str">
        <f t="shared" si="74"/>
        <v/>
      </c>
      <c r="J493" s="6" t="str">
        <f>'Adjustable Rate'!C524</f>
        <v/>
      </c>
      <c r="K493" s="1" t="e">
        <f t="shared" si="75"/>
        <v>#VALUE!</v>
      </c>
      <c r="L493" s="5" t="e">
        <f>IF('Adjustable Rate'!E524="",M493-K493,IF(ISBLANK('Adjustable Rate'!E524),0,'Adjustable Rate'!E524-K493))</f>
        <v>#VALUE!</v>
      </c>
      <c r="M493" s="1" t="e">
        <f t="shared" si="76"/>
        <v>#VALUE!</v>
      </c>
      <c r="N493" s="1" t="e">
        <f t="shared" si="79"/>
        <v>#VALUE!</v>
      </c>
      <c r="O493" s="1" t="e">
        <f t="shared" si="77"/>
        <v>#VALUE!</v>
      </c>
    </row>
    <row r="494" spans="1:15">
      <c r="A494" s="10" t="str">
        <f t="shared" si="70"/>
        <v/>
      </c>
      <c r="B494" s="6" t="str">
        <f>'Fixed Rate'!C525</f>
        <v/>
      </c>
      <c r="C494" s="1" t="e">
        <f t="shared" si="71"/>
        <v>#VALUE!</v>
      </c>
      <c r="D494" s="5" t="e">
        <f>IF('Fixed Rate'!E525="",E494-C494,IF(ISBLANK('Fixed Rate'!E525),0,'Fixed Rate'!E525-C494))</f>
        <v>#VALUE!</v>
      </c>
      <c r="E494" s="1" t="e">
        <f t="shared" si="72"/>
        <v>#VALUE!</v>
      </c>
      <c r="F494" s="1" t="e">
        <f t="shared" si="78"/>
        <v>#VALUE!</v>
      </c>
      <c r="G494" s="1" t="e">
        <f t="shared" si="73"/>
        <v>#VALUE!</v>
      </c>
      <c r="I494" s="10" t="str">
        <f t="shared" si="74"/>
        <v/>
      </c>
      <c r="J494" s="6" t="str">
        <f>'Adjustable Rate'!C525</f>
        <v/>
      </c>
      <c r="K494" s="1" t="e">
        <f t="shared" si="75"/>
        <v>#VALUE!</v>
      </c>
      <c r="L494" s="5" t="e">
        <f>IF('Adjustable Rate'!E525="",M494-K494,IF(ISBLANK('Adjustable Rate'!E525),0,'Adjustable Rate'!E525-K494))</f>
        <v>#VALUE!</v>
      </c>
      <c r="M494" s="1" t="e">
        <f t="shared" si="76"/>
        <v>#VALUE!</v>
      </c>
      <c r="N494" s="1" t="e">
        <f t="shared" si="79"/>
        <v>#VALUE!</v>
      </c>
      <c r="O494" s="1" t="e">
        <f t="shared" si="77"/>
        <v>#VALUE!</v>
      </c>
    </row>
    <row r="495" spans="1:15">
      <c r="A495" s="10" t="str">
        <f t="shared" si="70"/>
        <v/>
      </c>
      <c r="B495" s="6" t="str">
        <f>'Fixed Rate'!C526</f>
        <v/>
      </c>
      <c r="C495" s="1" t="e">
        <f t="shared" si="71"/>
        <v>#VALUE!</v>
      </c>
      <c r="D495" s="5" t="e">
        <f>IF('Fixed Rate'!E526="",E495-C495,IF(ISBLANK('Fixed Rate'!E526),0,'Fixed Rate'!E526-C495))</f>
        <v>#VALUE!</v>
      </c>
      <c r="E495" s="1" t="e">
        <f t="shared" si="72"/>
        <v>#VALUE!</v>
      </c>
      <c r="F495" s="1" t="e">
        <f t="shared" si="78"/>
        <v>#VALUE!</v>
      </c>
      <c r="G495" s="1" t="e">
        <f t="shared" si="73"/>
        <v>#VALUE!</v>
      </c>
      <c r="I495" s="10" t="str">
        <f t="shared" si="74"/>
        <v/>
      </c>
      <c r="J495" s="6" t="str">
        <f>'Adjustable Rate'!C526</f>
        <v/>
      </c>
      <c r="K495" s="1" t="e">
        <f t="shared" si="75"/>
        <v>#VALUE!</v>
      </c>
      <c r="L495" s="5" t="e">
        <f>IF('Adjustable Rate'!E526="",M495-K495,IF(ISBLANK('Adjustable Rate'!E526),0,'Adjustable Rate'!E526-K495))</f>
        <v>#VALUE!</v>
      </c>
      <c r="M495" s="1" t="e">
        <f t="shared" si="76"/>
        <v>#VALUE!</v>
      </c>
      <c r="N495" s="1" t="e">
        <f t="shared" si="79"/>
        <v>#VALUE!</v>
      </c>
      <c r="O495" s="1" t="e">
        <f t="shared" si="77"/>
        <v>#VALUE!</v>
      </c>
    </row>
    <row r="496" spans="1:15">
      <c r="A496" s="10" t="str">
        <f t="shared" si="70"/>
        <v/>
      </c>
      <c r="B496" s="6" t="str">
        <f>'Fixed Rate'!C527</f>
        <v/>
      </c>
      <c r="C496" s="1" t="e">
        <f t="shared" si="71"/>
        <v>#VALUE!</v>
      </c>
      <c r="D496" s="5" t="e">
        <f>IF('Fixed Rate'!E527="",E496-C496,IF(ISBLANK('Fixed Rate'!E527),0,'Fixed Rate'!E527-C496))</f>
        <v>#VALUE!</v>
      </c>
      <c r="E496" s="1" t="e">
        <f t="shared" si="72"/>
        <v>#VALUE!</v>
      </c>
      <c r="F496" s="1" t="e">
        <f t="shared" si="78"/>
        <v>#VALUE!</v>
      </c>
      <c r="G496" s="1" t="e">
        <f t="shared" si="73"/>
        <v>#VALUE!</v>
      </c>
      <c r="I496" s="10" t="str">
        <f t="shared" si="74"/>
        <v/>
      </c>
      <c r="J496" s="6" t="str">
        <f>'Adjustable Rate'!C527</f>
        <v/>
      </c>
      <c r="K496" s="1" t="e">
        <f t="shared" si="75"/>
        <v>#VALUE!</v>
      </c>
      <c r="L496" s="5" t="e">
        <f>IF('Adjustable Rate'!E527="",M496-K496,IF(ISBLANK('Adjustable Rate'!E527),0,'Adjustable Rate'!E527-K496))</f>
        <v>#VALUE!</v>
      </c>
      <c r="M496" s="1" t="e">
        <f t="shared" si="76"/>
        <v>#VALUE!</v>
      </c>
      <c r="N496" s="1" t="e">
        <f t="shared" si="79"/>
        <v>#VALUE!</v>
      </c>
      <c r="O496" s="1" t="e">
        <f t="shared" si="77"/>
        <v>#VALUE!</v>
      </c>
    </row>
    <row r="497" spans="1:15">
      <c r="A497" s="10" t="str">
        <f t="shared" si="70"/>
        <v/>
      </c>
      <c r="B497" s="6" t="str">
        <f>'Fixed Rate'!C528</f>
        <v/>
      </c>
      <c r="C497" s="1" t="e">
        <f t="shared" si="71"/>
        <v>#VALUE!</v>
      </c>
      <c r="D497" s="5" t="e">
        <f>IF('Fixed Rate'!E528="",E497-C497,IF(ISBLANK('Fixed Rate'!E528),0,'Fixed Rate'!E528-C497))</f>
        <v>#VALUE!</v>
      </c>
      <c r="E497" s="1" t="e">
        <f t="shared" si="72"/>
        <v>#VALUE!</v>
      </c>
      <c r="F497" s="1" t="e">
        <f t="shared" si="78"/>
        <v>#VALUE!</v>
      </c>
      <c r="G497" s="1" t="e">
        <f t="shared" si="73"/>
        <v>#VALUE!</v>
      </c>
      <c r="I497" s="10" t="str">
        <f t="shared" si="74"/>
        <v/>
      </c>
      <c r="J497" s="6" t="str">
        <f>'Adjustable Rate'!C528</f>
        <v/>
      </c>
      <c r="K497" s="1" t="e">
        <f t="shared" si="75"/>
        <v>#VALUE!</v>
      </c>
      <c r="L497" s="5" t="e">
        <f>IF('Adjustable Rate'!E528="",M497-K497,IF(ISBLANK('Adjustable Rate'!E528),0,'Adjustable Rate'!E528-K497))</f>
        <v>#VALUE!</v>
      </c>
      <c r="M497" s="1" t="e">
        <f t="shared" si="76"/>
        <v>#VALUE!</v>
      </c>
      <c r="N497" s="1" t="e">
        <f t="shared" si="79"/>
        <v>#VALUE!</v>
      </c>
      <c r="O497" s="1" t="e">
        <f t="shared" si="77"/>
        <v>#VALUE!</v>
      </c>
    </row>
    <row r="498" spans="1:15">
      <c r="A498" s="10" t="str">
        <f t="shared" si="70"/>
        <v/>
      </c>
      <c r="B498" s="6" t="str">
        <f>'Fixed Rate'!C529</f>
        <v/>
      </c>
      <c r="C498" s="1" t="e">
        <f t="shared" si="71"/>
        <v>#VALUE!</v>
      </c>
      <c r="D498" s="5" t="e">
        <f>IF('Fixed Rate'!E529="",E498-C498,IF(ISBLANK('Fixed Rate'!E529),0,'Fixed Rate'!E529-C498))</f>
        <v>#VALUE!</v>
      </c>
      <c r="E498" s="1" t="e">
        <f t="shared" si="72"/>
        <v>#VALUE!</v>
      </c>
      <c r="F498" s="1" t="e">
        <f t="shared" si="78"/>
        <v>#VALUE!</v>
      </c>
      <c r="G498" s="1" t="e">
        <f t="shared" si="73"/>
        <v>#VALUE!</v>
      </c>
      <c r="I498" s="10" t="str">
        <f t="shared" si="74"/>
        <v/>
      </c>
      <c r="J498" s="6" t="str">
        <f>'Adjustable Rate'!C529</f>
        <v/>
      </c>
      <c r="K498" s="1" t="e">
        <f t="shared" si="75"/>
        <v>#VALUE!</v>
      </c>
      <c r="L498" s="5" t="e">
        <f>IF('Adjustable Rate'!E529="",M498-K498,IF(ISBLANK('Adjustable Rate'!E529),0,'Adjustable Rate'!E529-K498))</f>
        <v>#VALUE!</v>
      </c>
      <c r="M498" s="1" t="e">
        <f t="shared" si="76"/>
        <v>#VALUE!</v>
      </c>
      <c r="N498" s="1" t="e">
        <f t="shared" si="79"/>
        <v>#VALUE!</v>
      </c>
      <c r="O498" s="1" t="e">
        <f t="shared" si="77"/>
        <v>#VALUE!</v>
      </c>
    </row>
    <row r="499" spans="1:15">
      <c r="A499" s="10" t="str">
        <f t="shared" si="70"/>
        <v/>
      </c>
      <c r="B499" s="6" t="str">
        <f>'Fixed Rate'!C530</f>
        <v/>
      </c>
      <c r="C499" s="1" t="e">
        <f t="shared" si="71"/>
        <v>#VALUE!</v>
      </c>
      <c r="D499" s="5" t="e">
        <f>IF('Fixed Rate'!E530="",E499-C499,IF(ISBLANK('Fixed Rate'!E530),0,'Fixed Rate'!E530-C499))</f>
        <v>#VALUE!</v>
      </c>
      <c r="E499" s="1" t="e">
        <f t="shared" si="72"/>
        <v>#VALUE!</v>
      </c>
      <c r="F499" s="1" t="e">
        <f t="shared" si="78"/>
        <v>#VALUE!</v>
      </c>
      <c r="G499" s="1" t="e">
        <f t="shared" si="73"/>
        <v>#VALUE!</v>
      </c>
      <c r="I499" s="10" t="str">
        <f t="shared" si="74"/>
        <v/>
      </c>
      <c r="J499" s="6" t="str">
        <f>'Adjustable Rate'!C530</f>
        <v/>
      </c>
      <c r="K499" s="1" t="e">
        <f t="shared" si="75"/>
        <v>#VALUE!</v>
      </c>
      <c r="L499" s="5" t="e">
        <f>IF('Adjustable Rate'!E530="",M499-K499,IF(ISBLANK('Adjustable Rate'!E530),0,'Adjustable Rate'!E530-K499))</f>
        <v>#VALUE!</v>
      </c>
      <c r="M499" s="1" t="e">
        <f t="shared" si="76"/>
        <v>#VALUE!</v>
      </c>
      <c r="N499" s="1" t="e">
        <f t="shared" si="79"/>
        <v>#VALUE!</v>
      </c>
      <c r="O499" s="1" t="e">
        <f t="shared" si="77"/>
        <v>#VALUE!</v>
      </c>
    </row>
    <row r="500" spans="1:15">
      <c r="A500" s="10" t="str">
        <f t="shared" si="70"/>
        <v/>
      </c>
      <c r="B500" s="6" t="str">
        <f>'Fixed Rate'!C531</f>
        <v/>
      </c>
      <c r="C500" s="1" t="e">
        <f t="shared" si="71"/>
        <v>#VALUE!</v>
      </c>
      <c r="D500" s="5" t="e">
        <f>IF('Fixed Rate'!E531="",E500-C500,IF(ISBLANK('Fixed Rate'!E531),0,'Fixed Rate'!E531-C500))</f>
        <v>#VALUE!</v>
      </c>
      <c r="E500" s="1" t="e">
        <f t="shared" si="72"/>
        <v>#VALUE!</v>
      </c>
      <c r="F500" s="1" t="e">
        <f t="shared" si="78"/>
        <v>#VALUE!</v>
      </c>
      <c r="G500" s="1" t="e">
        <f t="shared" si="73"/>
        <v>#VALUE!</v>
      </c>
      <c r="I500" s="10" t="str">
        <f t="shared" si="74"/>
        <v/>
      </c>
      <c r="J500" s="6" t="str">
        <f>'Adjustable Rate'!C531</f>
        <v/>
      </c>
      <c r="K500" s="1" t="e">
        <f t="shared" si="75"/>
        <v>#VALUE!</v>
      </c>
      <c r="L500" s="5" t="e">
        <f>IF('Adjustable Rate'!E531="",M500-K500,IF(ISBLANK('Adjustable Rate'!E531),0,'Adjustable Rate'!E531-K500))</f>
        <v>#VALUE!</v>
      </c>
      <c r="M500" s="1" t="e">
        <f t="shared" si="76"/>
        <v>#VALUE!</v>
      </c>
      <c r="N500" s="1" t="e">
        <f t="shared" si="79"/>
        <v>#VALUE!</v>
      </c>
      <c r="O500" s="1" t="e">
        <f t="shared" si="77"/>
        <v>#VALUE!</v>
      </c>
    </row>
    <row r="501" spans="1:15">
      <c r="A501" s="10" t="str">
        <f t="shared" si="70"/>
        <v/>
      </c>
      <c r="B501" s="6" t="str">
        <f>'Fixed Rate'!C532</f>
        <v/>
      </c>
      <c r="C501" s="1" t="e">
        <f t="shared" si="71"/>
        <v>#VALUE!</v>
      </c>
      <c r="D501" s="5" t="e">
        <f>IF('Fixed Rate'!E532="",E501-C501,IF(ISBLANK('Fixed Rate'!E532),0,'Fixed Rate'!E532-C501))</f>
        <v>#VALUE!</v>
      </c>
      <c r="E501" s="1" t="e">
        <f t="shared" si="72"/>
        <v>#VALUE!</v>
      </c>
      <c r="F501" s="1" t="e">
        <f t="shared" si="78"/>
        <v>#VALUE!</v>
      </c>
      <c r="G501" s="1" t="e">
        <f t="shared" si="73"/>
        <v>#VALUE!</v>
      </c>
      <c r="I501" s="10" t="str">
        <f t="shared" si="74"/>
        <v/>
      </c>
      <c r="J501" s="6" t="str">
        <f>'Adjustable Rate'!C532</f>
        <v/>
      </c>
      <c r="K501" s="1" t="e">
        <f t="shared" si="75"/>
        <v>#VALUE!</v>
      </c>
      <c r="L501" s="5" t="e">
        <f>IF('Adjustable Rate'!E532="",M501-K501,IF(ISBLANK('Adjustable Rate'!E532),0,'Adjustable Rate'!E532-K501))</f>
        <v>#VALUE!</v>
      </c>
      <c r="M501" s="1" t="e">
        <f t="shared" si="76"/>
        <v>#VALUE!</v>
      </c>
      <c r="N501" s="1" t="e">
        <f t="shared" si="79"/>
        <v>#VALUE!</v>
      </c>
      <c r="O501" s="1" t="e">
        <f t="shared" si="77"/>
        <v>#VALUE!</v>
      </c>
    </row>
    <row r="502" spans="1:15">
      <c r="A502" s="10" t="str">
        <f t="shared" si="70"/>
        <v/>
      </c>
      <c r="B502" s="6" t="str">
        <f>'Fixed Rate'!C533</f>
        <v/>
      </c>
      <c r="C502" s="1" t="e">
        <f t="shared" si="71"/>
        <v>#VALUE!</v>
      </c>
      <c r="D502" s="5" t="e">
        <f>IF('Fixed Rate'!E533="",E502-C502,IF(ISBLANK('Fixed Rate'!E533),0,'Fixed Rate'!E533-C502))</f>
        <v>#VALUE!</v>
      </c>
      <c r="E502" s="1" t="e">
        <f t="shared" si="72"/>
        <v>#VALUE!</v>
      </c>
      <c r="F502" s="1" t="e">
        <f t="shared" si="78"/>
        <v>#VALUE!</v>
      </c>
      <c r="G502" s="1" t="e">
        <f t="shared" si="73"/>
        <v>#VALUE!</v>
      </c>
      <c r="I502" s="10" t="str">
        <f t="shared" si="74"/>
        <v/>
      </c>
      <c r="J502" s="6" t="str">
        <f>'Adjustable Rate'!C533</f>
        <v/>
      </c>
      <c r="K502" s="1" t="e">
        <f t="shared" si="75"/>
        <v>#VALUE!</v>
      </c>
      <c r="L502" s="5" t="e">
        <f>IF('Adjustable Rate'!E533="",M502-K502,IF(ISBLANK('Adjustable Rate'!E533),0,'Adjustable Rate'!E533-K502))</f>
        <v>#VALUE!</v>
      </c>
      <c r="M502" s="1" t="e">
        <f t="shared" si="76"/>
        <v>#VALUE!</v>
      </c>
      <c r="N502" s="1" t="e">
        <f t="shared" si="79"/>
        <v>#VALUE!</v>
      </c>
      <c r="O502" s="1" t="e">
        <f t="shared" si="77"/>
        <v>#VALUE!</v>
      </c>
    </row>
    <row r="503" spans="1:15">
      <c r="A503" s="10" t="str">
        <f t="shared" si="70"/>
        <v/>
      </c>
      <c r="B503" s="6" t="str">
        <f>'Fixed Rate'!C534</f>
        <v/>
      </c>
      <c r="C503" s="1" t="e">
        <f t="shared" si="71"/>
        <v>#VALUE!</v>
      </c>
      <c r="D503" s="5" t="e">
        <f>IF('Fixed Rate'!E534="",E503-C503,IF(ISBLANK('Fixed Rate'!E534),0,'Fixed Rate'!E534-C503))</f>
        <v>#VALUE!</v>
      </c>
      <c r="E503" s="1" t="e">
        <f t="shared" si="72"/>
        <v>#VALUE!</v>
      </c>
      <c r="F503" s="1" t="e">
        <f t="shared" si="78"/>
        <v>#VALUE!</v>
      </c>
      <c r="G503" s="1" t="e">
        <f t="shared" si="73"/>
        <v>#VALUE!</v>
      </c>
      <c r="I503" s="10" t="str">
        <f t="shared" si="74"/>
        <v/>
      </c>
      <c r="J503" s="6" t="str">
        <f>'Adjustable Rate'!C534</f>
        <v/>
      </c>
      <c r="K503" s="1" t="e">
        <f t="shared" si="75"/>
        <v>#VALUE!</v>
      </c>
      <c r="L503" s="5" t="e">
        <f>IF('Adjustable Rate'!E534="",M503-K503,IF(ISBLANK('Adjustable Rate'!E534),0,'Adjustable Rate'!E534-K503))</f>
        <v>#VALUE!</v>
      </c>
      <c r="M503" s="1" t="e">
        <f t="shared" si="76"/>
        <v>#VALUE!</v>
      </c>
      <c r="N503" s="1" t="e">
        <f t="shared" si="79"/>
        <v>#VALUE!</v>
      </c>
      <c r="O503" s="1" t="e">
        <f t="shared" si="77"/>
        <v>#VALUE!</v>
      </c>
    </row>
    <row r="504" spans="1:15">
      <c r="A504" s="10" t="str">
        <f t="shared" si="70"/>
        <v/>
      </c>
      <c r="B504" s="6" t="str">
        <f>'Fixed Rate'!C535</f>
        <v/>
      </c>
      <c r="C504" s="1" t="e">
        <f t="shared" si="71"/>
        <v>#VALUE!</v>
      </c>
      <c r="D504" s="5" t="e">
        <f>IF('Fixed Rate'!E535="",E504-C504,IF(ISBLANK('Fixed Rate'!E535),0,'Fixed Rate'!E535-C504))</f>
        <v>#VALUE!</v>
      </c>
      <c r="E504" s="1" t="e">
        <f t="shared" si="72"/>
        <v>#VALUE!</v>
      </c>
      <c r="F504" s="1" t="e">
        <f t="shared" si="78"/>
        <v>#VALUE!</v>
      </c>
      <c r="G504" s="1" t="e">
        <f t="shared" si="73"/>
        <v>#VALUE!</v>
      </c>
      <c r="I504" s="10" t="str">
        <f t="shared" si="74"/>
        <v/>
      </c>
      <c r="J504" s="6" t="str">
        <f>'Adjustable Rate'!C535</f>
        <v/>
      </c>
      <c r="K504" s="1" t="e">
        <f t="shared" si="75"/>
        <v>#VALUE!</v>
      </c>
      <c r="L504" s="5" t="e">
        <f>IF('Adjustable Rate'!E535="",M504-K504,IF(ISBLANK('Adjustable Rate'!E535),0,'Adjustable Rate'!E535-K504))</f>
        <v>#VALUE!</v>
      </c>
      <c r="M504" s="1" t="e">
        <f t="shared" si="76"/>
        <v>#VALUE!</v>
      </c>
      <c r="N504" s="1" t="e">
        <f t="shared" si="79"/>
        <v>#VALUE!</v>
      </c>
      <c r="O504" s="1" t="e">
        <f t="shared" si="77"/>
        <v>#VALUE!</v>
      </c>
    </row>
    <row r="505" spans="1:15">
      <c r="A505" s="10" t="str">
        <f t="shared" si="70"/>
        <v/>
      </c>
      <c r="B505" s="6" t="str">
        <f>'Fixed Rate'!C536</f>
        <v/>
      </c>
      <c r="C505" s="1" t="e">
        <f t="shared" si="71"/>
        <v>#VALUE!</v>
      </c>
      <c r="D505" s="5" t="e">
        <f>IF('Fixed Rate'!E536="",E505-C505,IF(ISBLANK('Fixed Rate'!E536),0,'Fixed Rate'!E536-C505))</f>
        <v>#VALUE!</v>
      </c>
      <c r="E505" s="1" t="e">
        <f t="shared" si="72"/>
        <v>#VALUE!</v>
      </c>
      <c r="F505" s="1" t="e">
        <f t="shared" si="78"/>
        <v>#VALUE!</v>
      </c>
      <c r="G505" s="1" t="e">
        <f t="shared" si="73"/>
        <v>#VALUE!</v>
      </c>
      <c r="I505" s="10" t="str">
        <f t="shared" si="74"/>
        <v/>
      </c>
      <c r="J505" s="6" t="str">
        <f>'Adjustable Rate'!C536</f>
        <v/>
      </c>
      <c r="K505" s="1" t="e">
        <f t="shared" si="75"/>
        <v>#VALUE!</v>
      </c>
      <c r="L505" s="5" t="e">
        <f>IF('Adjustable Rate'!E536="",M505-K505,IF(ISBLANK('Adjustable Rate'!E536),0,'Adjustable Rate'!E536-K505))</f>
        <v>#VALUE!</v>
      </c>
      <c r="M505" s="1" t="e">
        <f t="shared" si="76"/>
        <v>#VALUE!</v>
      </c>
      <c r="N505" s="1" t="e">
        <f t="shared" si="79"/>
        <v>#VALUE!</v>
      </c>
      <c r="O505" s="1" t="e">
        <f t="shared" si="77"/>
        <v>#VALUE!</v>
      </c>
    </row>
    <row r="506" spans="1:15">
      <c r="A506" s="10" t="str">
        <f t="shared" si="70"/>
        <v/>
      </c>
      <c r="B506" s="6" t="str">
        <f>'Fixed Rate'!C537</f>
        <v/>
      </c>
      <c r="C506" s="1" t="e">
        <f t="shared" si="71"/>
        <v>#VALUE!</v>
      </c>
      <c r="D506" s="5" t="e">
        <f>IF('Fixed Rate'!E537="",E506-C506,IF(ISBLANK('Fixed Rate'!E537),0,'Fixed Rate'!E537-C506))</f>
        <v>#VALUE!</v>
      </c>
      <c r="E506" s="1" t="e">
        <f t="shared" si="72"/>
        <v>#VALUE!</v>
      </c>
      <c r="F506" s="1" t="e">
        <f t="shared" si="78"/>
        <v>#VALUE!</v>
      </c>
      <c r="G506" s="1" t="e">
        <f t="shared" si="73"/>
        <v>#VALUE!</v>
      </c>
      <c r="I506" s="10" t="str">
        <f t="shared" si="74"/>
        <v/>
      </c>
      <c r="J506" s="6" t="str">
        <f>'Adjustable Rate'!C537</f>
        <v/>
      </c>
      <c r="K506" s="1" t="e">
        <f t="shared" si="75"/>
        <v>#VALUE!</v>
      </c>
      <c r="L506" s="5" t="e">
        <f>IF('Adjustable Rate'!E537="",M506-K506,IF(ISBLANK('Adjustable Rate'!E537),0,'Adjustable Rate'!E537-K506))</f>
        <v>#VALUE!</v>
      </c>
      <c r="M506" s="1" t="e">
        <f t="shared" si="76"/>
        <v>#VALUE!</v>
      </c>
      <c r="N506" s="1" t="e">
        <f t="shared" si="79"/>
        <v>#VALUE!</v>
      </c>
      <c r="O506" s="1" t="e">
        <f t="shared" si="77"/>
        <v>#VALUE!</v>
      </c>
    </row>
    <row r="507" spans="1:15">
      <c r="A507" s="10" t="str">
        <f t="shared" si="70"/>
        <v/>
      </c>
      <c r="B507" s="6" t="str">
        <f>'Fixed Rate'!C538</f>
        <v/>
      </c>
      <c r="C507" s="1" t="e">
        <f t="shared" si="71"/>
        <v>#VALUE!</v>
      </c>
      <c r="D507" s="5" t="e">
        <f>IF('Fixed Rate'!E538="",E507-C507,IF(ISBLANK('Fixed Rate'!E538),0,'Fixed Rate'!E538-C507))</f>
        <v>#VALUE!</v>
      </c>
      <c r="E507" s="1" t="e">
        <f t="shared" si="72"/>
        <v>#VALUE!</v>
      </c>
      <c r="F507" s="1" t="e">
        <f t="shared" si="78"/>
        <v>#VALUE!</v>
      </c>
      <c r="G507" s="1" t="e">
        <f t="shared" si="73"/>
        <v>#VALUE!</v>
      </c>
      <c r="I507" s="10" t="str">
        <f t="shared" si="74"/>
        <v/>
      </c>
      <c r="J507" s="6" t="str">
        <f>'Adjustable Rate'!C538</f>
        <v/>
      </c>
      <c r="K507" s="1" t="e">
        <f t="shared" si="75"/>
        <v>#VALUE!</v>
      </c>
      <c r="L507" s="5" t="e">
        <f>IF('Adjustable Rate'!E538="",M507-K507,IF(ISBLANK('Adjustable Rate'!E538),0,'Adjustable Rate'!E538-K507))</f>
        <v>#VALUE!</v>
      </c>
      <c r="M507" s="1" t="e">
        <f t="shared" si="76"/>
        <v>#VALUE!</v>
      </c>
      <c r="N507" s="1" t="e">
        <f t="shared" si="79"/>
        <v>#VALUE!</v>
      </c>
      <c r="O507" s="1" t="e">
        <f t="shared" si="77"/>
        <v>#VALUE!</v>
      </c>
    </row>
    <row r="508" spans="1:15">
      <c r="A508" s="10" t="str">
        <f t="shared" si="70"/>
        <v/>
      </c>
      <c r="B508" s="6" t="str">
        <f>'Fixed Rate'!C539</f>
        <v/>
      </c>
      <c r="C508" s="1" t="e">
        <f t="shared" si="71"/>
        <v>#VALUE!</v>
      </c>
      <c r="D508" s="5" t="e">
        <f>IF('Fixed Rate'!E539="",E508-C508,IF(ISBLANK('Fixed Rate'!E539),0,'Fixed Rate'!E539-C508))</f>
        <v>#VALUE!</v>
      </c>
      <c r="E508" s="1" t="e">
        <f t="shared" si="72"/>
        <v>#VALUE!</v>
      </c>
      <c r="F508" s="1" t="e">
        <f t="shared" si="78"/>
        <v>#VALUE!</v>
      </c>
      <c r="G508" s="1" t="e">
        <f t="shared" si="73"/>
        <v>#VALUE!</v>
      </c>
      <c r="I508" s="10" t="str">
        <f t="shared" si="74"/>
        <v/>
      </c>
      <c r="J508" s="6" t="str">
        <f>'Adjustable Rate'!C539</f>
        <v/>
      </c>
      <c r="K508" s="1" t="e">
        <f t="shared" si="75"/>
        <v>#VALUE!</v>
      </c>
      <c r="L508" s="5" t="e">
        <f>IF('Adjustable Rate'!E539="",M508-K508,IF(ISBLANK('Adjustable Rate'!E539),0,'Adjustable Rate'!E539-K508))</f>
        <v>#VALUE!</v>
      </c>
      <c r="M508" s="1" t="e">
        <f t="shared" si="76"/>
        <v>#VALUE!</v>
      </c>
      <c r="N508" s="1" t="e">
        <f t="shared" si="79"/>
        <v>#VALUE!</v>
      </c>
      <c r="O508" s="1" t="e">
        <f t="shared" si="77"/>
        <v>#VALUE!</v>
      </c>
    </row>
    <row r="509" spans="1:15">
      <c r="A509" s="10" t="str">
        <f t="shared" si="70"/>
        <v/>
      </c>
      <c r="B509" s="6" t="str">
        <f>'Fixed Rate'!C540</f>
        <v/>
      </c>
      <c r="C509" s="1" t="e">
        <f t="shared" si="71"/>
        <v>#VALUE!</v>
      </c>
      <c r="D509" s="5" t="e">
        <f>IF('Fixed Rate'!E540="",E509-C509,IF(ISBLANK('Fixed Rate'!E540),0,'Fixed Rate'!E540-C509))</f>
        <v>#VALUE!</v>
      </c>
      <c r="E509" s="1" t="e">
        <f t="shared" si="72"/>
        <v>#VALUE!</v>
      </c>
      <c r="F509" s="1" t="e">
        <f t="shared" si="78"/>
        <v>#VALUE!</v>
      </c>
      <c r="G509" s="1" t="e">
        <f t="shared" si="73"/>
        <v>#VALUE!</v>
      </c>
      <c r="I509" s="10" t="str">
        <f t="shared" si="74"/>
        <v/>
      </c>
      <c r="J509" s="6" t="str">
        <f>'Adjustable Rate'!C540</f>
        <v/>
      </c>
      <c r="K509" s="1" t="e">
        <f t="shared" si="75"/>
        <v>#VALUE!</v>
      </c>
      <c r="L509" s="5" t="e">
        <f>IF('Adjustable Rate'!E540="",M509-K509,IF(ISBLANK('Adjustable Rate'!E540),0,'Adjustable Rate'!E540-K509))</f>
        <v>#VALUE!</v>
      </c>
      <c r="M509" s="1" t="e">
        <f t="shared" si="76"/>
        <v>#VALUE!</v>
      </c>
      <c r="N509" s="1" t="e">
        <f t="shared" si="79"/>
        <v>#VALUE!</v>
      </c>
      <c r="O509" s="1" t="e">
        <f t="shared" si="77"/>
        <v>#VALUE!</v>
      </c>
    </row>
    <row r="510" spans="1:15">
      <c r="A510" s="10" t="str">
        <f t="shared" si="70"/>
        <v/>
      </c>
      <c r="B510" s="6" t="str">
        <f>'Fixed Rate'!C541</f>
        <v/>
      </c>
      <c r="C510" s="1" t="e">
        <f t="shared" si="71"/>
        <v>#VALUE!</v>
      </c>
      <c r="D510" s="5" t="e">
        <f>IF('Fixed Rate'!E541="",E510-C510,IF(ISBLANK('Fixed Rate'!E541),0,'Fixed Rate'!E541-C510))</f>
        <v>#VALUE!</v>
      </c>
      <c r="E510" s="1" t="e">
        <f t="shared" si="72"/>
        <v>#VALUE!</v>
      </c>
      <c r="F510" s="1" t="e">
        <f t="shared" si="78"/>
        <v>#VALUE!</v>
      </c>
      <c r="G510" s="1" t="e">
        <f t="shared" si="73"/>
        <v>#VALUE!</v>
      </c>
      <c r="I510" s="10" t="str">
        <f t="shared" si="74"/>
        <v/>
      </c>
      <c r="J510" s="6" t="str">
        <f>'Adjustable Rate'!C541</f>
        <v/>
      </c>
      <c r="K510" s="1" t="e">
        <f t="shared" si="75"/>
        <v>#VALUE!</v>
      </c>
      <c r="L510" s="5" t="e">
        <f>IF('Adjustable Rate'!E541="",M510-K510,IF(ISBLANK('Adjustable Rate'!E541),0,'Adjustable Rate'!E541-K510))</f>
        <v>#VALUE!</v>
      </c>
      <c r="M510" s="1" t="e">
        <f t="shared" si="76"/>
        <v>#VALUE!</v>
      </c>
      <c r="N510" s="1" t="e">
        <f t="shared" si="79"/>
        <v>#VALUE!</v>
      </c>
      <c r="O510" s="1" t="e">
        <f t="shared" si="77"/>
        <v>#VALUE!</v>
      </c>
    </row>
    <row r="511" spans="1:15">
      <c r="A511" s="10" t="str">
        <f t="shared" si="70"/>
        <v/>
      </c>
      <c r="B511" s="6" t="str">
        <f>'Fixed Rate'!C542</f>
        <v/>
      </c>
      <c r="C511" s="1" t="e">
        <f t="shared" si="71"/>
        <v>#VALUE!</v>
      </c>
      <c r="D511" s="5" t="e">
        <f>IF('Fixed Rate'!E542="",E511-C511,IF(ISBLANK('Fixed Rate'!E542),0,'Fixed Rate'!E542-C511))</f>
        <v>#VALUE!</v>
      </c>
      <c r="E511" s="1" t="e">
        <f t="shared" si="72"/>
        <v>#VALUE!</v>
      </c>
      <c r="F511" s="1" t="e">
        <f t="shared" si="78"/>
        <v>#VALUE!</v>
      </c>
      <c r="G511" s="1" t="e">
        <f t="shared" si="73"/>
        <v>#VALUE!</v>
      </c>
      <c r="I511" s="10" t="str">
        <f t="shared" si="74"/>
        <v/>
      </c>
      <c r="J511" s="6" t="str">
        <f>'Adjustable Rate'!C542</f>
        <v/>
      </c>
      <c r="K511" s="1" t="e">
        <f t="shared" si="75"/>
        <v>#VALUE!</v>
      </c>
      <c r="L511" s="5" t="e">
        <f>IF('Adjustable Rate'!E542="",M511-K511,IF(ISBLANK('Adjustable Rate'!E542),0,'Adjustable Rate'!E542-K511))</f>
        <v>#VALUE!</v>
      </c>
      <c r="M511" s="1" t="e">
        <f t="shared" si="76"/>
        <v>#VALUE!</v>
      </c>
      <c r="N511" s="1" t="e">
        <f t="shared" si="79"/>
        <v>#VALUE!</v>
      </c>
      <c r="O511" s="1" t="e">
        <f t="shared" si="77"/>
        <v>#VALUE!</v>
      </c>
    </row>
    <row r="512" spans="1:15">
      <c r="A512" s="10" t="str">
        <f t="shared" si="70"/>
        <v/>
      </c>
      <c r="B512" s="6" t="str">
        <f>'Fixed Rate'!C543</f>
        <v/>
      </c>
      <c r="C512" s="1" t="e">
        <f t="shared" si="71"/>
        <v>#VALUE!</v>
      </c>
      <c r="D512" s="5" t="e">
        <f>IF('Fixed Rate'!E543="",E512-C512,IF(ISBLANK('Fixed Rate'!E543),0,'Fixed Rate'!E543-C512))</f>
        <v>#VALUE!</v>
      </c>
      <c r="E512" s="1" t="e">
        <f t="shared" si="72"/>
        <v>#VALUE!</v>
      </c>
      <c r="F512" s="1" t="e">
        <f t="shared" si="78"/>
        <v>#VALUE!</v>
      </c>
      <c r="G512" s="1" t="e">
        <f t="shared" si="73"/>
        <v>#VALUE!</v>
      </c>
      <c r="I512" s="10" t="str">
        <f t="shared" si="74"/>
        <v/>
      </c>
      <c r="J512" s="6" t="str">
        <f>'Adjustable Rate'!C543</f>
        <v/>
      </c>
      <c r="K512" s="1" t="e">
        <f t="shared" si="75"/>
        <v>#VALUE!</v>
      </c>
      <c r="L512" s="5" t="e">
        <f>IF('Adjustable Rate'!E543="",M512-K512,IF(ISBLANK('Adjustable Rate'!E543),0,'Adjustable Rate'!E543-K512))</f>
        <v>#VALUE!</v>
      </c>
      <c r="M512" s="1" t="e">
        <f t="shared" si="76"/>
        <v>#VALUE!</v>
      </c>
      <c r="N512" s="1" t="e">
        <f t="shared" si="79"/>
        <v>#VALUE!</v>
      </c>
      <c r="O512" s="1" t="e">
        <f t="shared" si="77"/>
        <v>#VALUE!</v>
      </c>
    </row>
    <row r="513" spans="1:15">
      <c r="A513" s="10" t="str">
        <f t="shared" si="70"/>
        <v/>
      </c>
      <c r="B513" s="6" t="str">
        <f>'Fixed Rate'!C544</f>
        <v/>
      </c>
      <c r="C513" s="1" t="e">
        <f t="shared" si="71"/>
        <v>#VALUE!</v>
      </c>
      <c r="D513" s="5" t="e">
        <f>IF('Fixed Rate'!E544="",E513-C513,IF(ISBLANK('Fixed Rate'!E544),0,'Fixed Rate'!E544-C513))</f>
        <v>#VALUE!</v>
      </c>
      <c r="E513" s="1" t="e">
        <f t="shared" si="72"/>
        <v>#VALUE!</v>
      </c>
      <c r="F513" s="1" t="e">
        <f t="shared" si="78"/>
        <v>#VALUE!</v>
      </c>
      <c r="G513" s="1" t="e">
        <f t="shared" si="73"/>
        <v>#VALUE!</v>
      </c>
      <c r="I513" s="10" t="str">
        <f t="shared" si="74"/>
        <v/>
      </c>
      <c r="J513" s="6" t="str">
        <f>'Adjustable Rate'!C544</f>
        <v/>
      </c>
      <c r="K513" s="1" t="e">
        <f t="shared" si="75"/>
        <v>#VALUE!</v>
      </c>
      <c r="L513" s="5" t="e">
        <f>IF('Adjustable Rate'!E544="",M513-K513,IF(ISBLANK('Adjustable Rate'!E544),0,'Adjustable Rate'!E544-K513))</f>
        <v>#VALUE!</v>
      </c>
      <c r="M513" s="1" t="e">
        <f t="shared" si="76"/>
        <v>#VALUE!</v>
      </c>
      <c r="N513" s="1" t="e">
        <f t="shared" si="79"/>
        <v>#VALUE!</v>
      </c>
      <c r="O513" s="1" t="e">
        <f t="shared" si="77"/>
        <v>#VALUE!</v>
      </c>
    </row>
    <row r="514" spans="1:15">
      <c r="A514" s="10" t="str">
        <f t="shared" si="70"/>
        <v/>
      </c>
      <c r="B514" s="6" t="str">
        <f>'Fixed Rate'!C545</f>
        <v/>
      </c>
      <c r="C514" s="1" t="e">
        <f t="shared" si="71"/>
        <v>#VALUE!</v>
      </c>
      <c r="D514" s="5" t="e">
        <f>IF('Fixed Rate'!E545="",E514-C514,IF(ISBLANK('Fixed Rate'!E545),0,'Fixed Rate'!E545-C514))</f>
        <v>#VALUE!</v>
      </c>
      <c r="E514" s="1" t="e">
        <f t="shared" si="72"/>
        <v>#VALUE!</v>
      </c>
      <c r="F514" s="1" t="e">
        <f t="shared" si="78"/>
        <v>#VALUE!</v>
      </c>
      <c r="G514" s="1" t="e">
        <f t="shared" si="73"/>
        <v>#VALUE!</v>
      </c>
      <c r="I514" s="10" t="str">
        <f t="shared" si="74"/>
        <v/>
      </c>
      <c r="J514" s="6" t="str">
        <f>'Adjustable Rate'!C545</f>
        <v/>
      </c>
      <c r="K514" s="1" t="e">
        <f t="shared" si="75"/>
        <v>#VALUE!</v>
      </c>
      <c r="L514" s="5" t="e">
        <f>IF('Adjustable Rate'!E545="",M514-K514,IF(ISBLANK('Adjustable Rate'!E545),0,'Adjustable Rate'!E545-K514))</f>
        <v>#VALUE!</v>
      </c>
      <c r="M514" s="1" t="e">
        <f t="shared" si="76"/>
        <v>#VALUE!</v>
      </c>
      <c r="N514" s="1" t="e">
        <f t="shared" si="79"/>
        <v>#VALUE!</v>
      </c>
      <c r="O514" s="1" t="e">
        <f t="shared" si="77"/>
        <v>#VALUE!</v>
      </c>
    </row>
    <row r="515" spans="1:15">
      <c r="A515" s="10" t="str">
        <f t="shared" si="70"/>
        <v/>
      </c>
      <c r="B515" s="6" t="str">
        <f>'Fixed Rate'!C546</f>
        <v/>
      </c>
      <c r="C515" s="1" t="e">
        <f t="shared" si="71"/>
        <v>#VALUE!</v>
      </c>
      <c r="D515" s="5" t="e">
        <f>IF('Fixed Rate'!E546="",E515-C515,IF(ISBLANK('Fixed Rate'!E546),0,'Fixed Rate'!E546-C515))</f>
        <v>#VALUE!</v>
      </c>
      <c r="E515" s="1" t="e">
        <f t="shared" si="72"/>
        <v>#VALUE!</v>
      </c>
      <c r="F515" s="1" t="e">
        <f t="shared" si="78"/>
        <v>#VALUE!</v>
      </c>
      <c r="G515" s="1" t="e">
        <f t="shared" si="73"/>
        <v>#VALUE!</v>
      </c>
      <c r="I515" s="10" t="str">
        <f t="shared" si="74"/>
        <v/>
      </c>
      <c r="J515" s="6" t="str">
        <f>'Adjustable Rate'!C546</f>
        <v/>
      </c>
      <c r="K515" s="1" t="e">
        <f t="shared" si="75"/>
        <v>#VALUE!</v>
      </c>
      <c r="L515" s="5" t="e">
        <f>IF('Adjustable Rate'!E546="",M515-K515,IF(ISBLANK('Adjustable Rate'!E546),0,'Adjustable Rate'!E546-K515))</f>
        <v>#VALUE!</v>
      </c>
      <c r="M515" s="1" t="e">
        <f t="shared" si="76"/>
        <v>#VALUE!</v>
      </c>
      <c r="N515" s="1" t="e">
        <f t="shared" si="79"/>
        <v>#VALUE!</v>
      </c>
      <c r="O515" s="1" t="e">
        <f t="shared" si="77"/>
        <v>#VALUE!</v>
      </c>
    </row>
    <row r="516" spans="1:15">
      <c r="A516" s="10" t="str">
        <f t="shared" ref="A516:A579" si="80">IF(A515&gt;=nper,"",A515+1)</f>
        <v/>
      </c>
      <c r="B516" s="6" t="str">
        <f>'Fixed Rate'!C547</f>
        <v/>
      </c>
      <c r="C516" s="1" t="e">
        <f t="shared" ref="C516:C579" si="81">ROUND(B516/1200*G515,2)</f>
        <v>#VALUE!</v>
      </c>
      <c r="D516" s="5" t="e">
        <f>IF('Fixed Rate'!E547="",E516-C516,IF(ISBLANK('Fixed Rate'!E547),0,'Fixed Rate'!E547-C516))</f>
        <v>#VALUE!</v>
      </c>
      <c r="E516" s="1" t="e">
        <f t="shared" ref="E516:E579" si="82">MIN(ROUND(IF(B516=$C$2,$C$1,IF(B516=B515,E515,-PMT(B516/1200,nper-A516+1,G515))),2),G515+ROUND(B516/1200*G515,2))</f>
        <v>#VALUE!</v>
      </c>
      <c r="F516" s="1" t="e">
        <f t="shared" si="78"/>
        <v>#VALUE!</v>
      </c>
      <c r="G516" s="1" t="e">
        <f t="shared" ref="G516:G579" si="83">IF(ROUND(G515-D516,2)&lt;0,0,ROUND(G515-D516,2))</f>
        <v>#VALUE!</v>
      </c>
      <c r="I516" s="10" t="str">
        <f t="shared" ref="I516:I579" si="84">IF(I515&gt;=nper2,"",I515+1)</f>
        <v/>
      </c>
      <c r="J516" s="6" t="str">
        <f>'Adjustable Rate'!C547</f>
        <v/>
      </c>
      <c r="K516" s="1" t="e">
        <f t="shared" ref="K516:K579" si="85">ROUND(J516/1200*O515,2)</f>
        <v>#VALUE!</v>
      </c>
      <c r="L516" s="5" t="e">
        <f>IF('Adjustable Rate'!E547="",M516-K516,IF(ISBLANK('Adjustable Rate'!E547),0,'Adjustable Rate'!E547-K516))</f>
        <v>#VALUE!</v>
      </c>
      <c r="M516" s="1" t="e">
        <f t="shared" ref="M516:M579" si="86">MIN(ROUND(IF(J516=$K$2,$K$1,IF(J516=J515,M515,-PMT(J516/1200,nper2-I516+1,O515))),2),O515+ROUND(J516/1200*O515,2))</f>
        <v>#VALUE!</v>
      </c>
      <c r="N516" s="1" t="e">
        <f t="shared" si="79"/>
        <v>#VALUE!</v>
      </c>
      <c r="O516" s="1" t="e">
        <f t="shared" ref="O516:O579" si="87">IF(ROUND(O515-L516,2)&lt;0,0,ROUND(O515-L516,2))</f>
        <v>#VALUE!</v>
      </c>
    </row>
    <row r="517" spans="1:15">
      <c r="A517" s="10" t="str">
        <f t="shared" si="80"/>
        <v/>
      </c>
      <c r="B517" s="6" t="str">
        <f>'Fixed Rate'!C548</f>
        <v/>
      </c>
      <c r="C517" s="1" t="e">
        <f t="shared" si="81"/>
        <v>#VALUE!</v>
      </c>
      <c r="D517" s="5" t="e">
        <f>IF('Fixed Rate'!E548="",E517-C517,IF(ISBLANK('Fixed Rate'!E548),0,'Fixed Rate'!E548-C517))</f>
        <v>#VALUE!</v>
      </c>
      <c r="E517" s="1" t="e">
        <f t="shared" si="82"/>
        <v>#VALUE!</v>
      </c>
      <c r="F517" s="1" t="e">
        <f t="shared" ref="F517:F580" si="88">IF(G517&lt;=0,G516+C517,C517+D517)</f>
        <v>#VALUE!</v>
      </c>
      <c r="G517" s="1" t="e">
        <f t="shared" si="83"/>
        <v>#VALUE!</v>
      </c>
      <c r="I517" s="10" t="str">
        <f t="shared" si="84"/>
        <v/>
      </c>
      <c r="J517" s="6" t="str">
        <f>'Adjustable Rate'!C548</f>
        <v/>
      </c>
      <c r="K517" s="1" t="e">
        <f t="shared" si="85"/>
        <v>#VALUE!</v>
      </c>
      <c r="L517" s="5" t="e">
        <f>IF('Adjustable Rate'!E548="",M517-K517,IF(ISBLANK('Adjustable Rate'!E548),0,'Adjustable Rate'!E548-K517))</f>
        <v>#VALUE!</v>
      </c>
      <c r="M517" s="1" t="e">
        <f t="shared" si="86"/>
        <v>#VALUE!</v>
      </c>
      <c r="N517" s="1" t="e">
        <f t="shared" ref="N517:N580" si="89">IF(O517&lt;=0,O516+K517,K517+L517)</f>
        <v>#VALUE!</v>
      </c>
      <c r="O517" s="1" t="e">
        <f t="shared" si="87"/>
        <v>#VALUE!</v>
      </c>
    </row>
    <row r="518" spans="1:15">
      <c r="A518" s="10" t="str">
        <f t="shared" si="80"/>
        <v/>
      </c>
      <c r="B518" s="6" t="str">
        <f>'Fixed Rate'!C549</f>
        <v/>
      </c>
      <c r="C518" s="1" t="e">
        <f t="shared" si="81"/>
        <v>#VALUE!</v>
      </c>
      <c r="D518" s="5" t="e">
        <f>IF('Fixed Rate'!E549="",E518-C518,IF(ISBLANK('Fixed Rate'!E549),0,'Fixed Rate'!E549-C518))</f>
        <v>#VALUE!</v>
      </c>
      <c r="E518" s="1" t="e">
        <f t="shared" si="82"/>
        <v>#VALUE!</v>
      </c>
      <c r="F518" s="1" t="e">
        <f t="shared" si="88"/>
        <v>#VALUE!</v>
      </c>
      <c r="G518" s="1" t="e">
        <f t="shared" si="83"/>
        <v>#VALUE!</v>
      </c>
      <c r="I518" s="10" t="str">
        <f t="shared" si="84"/>
        <v/>
      </c>
      <c r="J518" s="6" t="str">
        <f>'Adjustable Rate'!C549</f>
        <v/>
      </c>
      <c r="K518" s="1" t="e">
        <f t="shared" si="85"/>
        <v>#VALUE!</v>
      </c>
      <c r="L518" s="5" t="e">
        <f>IF('Adjustable Rate'!E549="",M518-K518,IF(ISBLANK('Adjustable Rate'!E549),0,'Adjustable Rate'!E549-K518))</f>
        <v>#VALUE!</v>
      </c>
      <c r="M518" s="1" t="e">
        <f t="shared" si="86"/>
        <v>#VALUE!</v>
      </c>
      <c r="N518" s="1" t="e">
        <f t="shared" si="89"/>
        <v>#VALUE!</v>
      </c>
      <c r="O518" s="1" t="e">
        <f t="shared" si="87"/>
        <v>#VALUE!</v>
      </c>
    </row>
    <row r="519" spans="1:15">
      <c r="A519" s="10" t="str">
        <f t="shared" si="80"/>
        <v/>
      </c>
      <c r="B519" s="6" t="str">
        <f>'Fixed Rate'!C550</f>
        <v/>
      </c>
      <c r="C519" s="1" t="e">
        <f t="shared" si="81"/>
        <v>#VALUE!</v>
      </c>
      <c r="D519" s="5" t="e">
        <f>IF('Fixed Rate'!E550="",E519-C519,IF(ISBLANK('Fixed Rate'!E550),0,'Fixed Rate'!E550-C519))</f>
        <v>#VALUE!</v>
      </c>
      <c r="E519" s="1" t="e">
        <f t="shared" si="82"/>
        <v>#VALUE!</v>
      </c>
      <c r="F519" s="1" t="e">
        <f t="shared" si="88"/>
        <v>#VALUE!</v>
      </c>
      <c r="G519" s="1" t="e">
        <f t="shared" si="83"/>
        <v>#VALUE!</v>
      </c>
      <c r="I519" s="10" t="str">
        <f t="shared" si="84"/>
        <v/>
      </c>
      <c r="J519" s="6" t="str">
        <f>'Adjustable Rate'!C550</f>
        <v/>
      </c>
      <c r="K519" s="1" t="e">
        <f t="shared" si="85"/>
        <v>#VALUE!</v>
      </c>
      <c r="L519" s="5" t="e">
        <f>IF('Adjustable Rate'!E550="",M519-K519,IF(ISBLANK('Adjustable Rate'!E550),0,'Adjustable Rate'!E550-K519))</f>
        <v>#VALUE!</v>
      </c>
      <c r="M519" s="1" t="e">
        <f t="shared" si="86"/>
        <v>#VALUE!</v>
      </c>
      <c r="N519" s="1" t="e">
        <f t="shared" si="89"/>
        <v>#VALUE!</v>
      </c>
      <c r="O519" s="1" t="e">
        <f t="shared" si="87"/>
        <v>#VALUE!</v>
      </c>
    </row>
    <row r="520" spans="1:15">
      <c r="A520" s="10" t="str">
        <f t="shared" si="80"/>
        <v/>
      </c>
      <c r="B520" s="6" t="str">
        <f>'Fixed Rate'!C551</f>
        <v/>
      </c>
      <c r="C520" s="1" t="e">
        <f t="shared" si="81"/>
        <v>#VALUE!</v>
      </c>
      <c r="D520" s="5" t="e">
        <f>IF('Fixed Rate'!E551="",E520-C520,IF(ISBLANK('Fixed Rate'!E551),0,'Fixed Rate'!E551-C520))</f>
        <v>#VALUE!</v>
      </c>
      <c r="E520" s="1" t="e">
        <f t="shared" si="82"/>
        <v>#VALUE!</v>
      </c>
      <c r="F520" s="1" t="e">
        <f t="shared" si="88"/>
        <v>#VALUE!</v>
      </c>
      <c r="G520" s="1" t="e">
        <f t="shared" si="83"/>
        <v>#VALUE!</v>
      </c>
      <c r="I520" s="10" t="str">
        <f t="shared" si="84"/>
        <v/>
      </c>
      <c r="J520" s="6" t="str">
        <f>'Adjustable Rate'!C551</f>
        <v/>
      </c>
      <c r="K520" s="1" t="e">
        <f t="shared" si="85"/>
        <v>#VALUE!</v>
      </c>
      <c r="L520" s="5" t="e">
        <f>IF('Adjustable Rate'!E551="",M520-K520,IF(ISBLANK('Adjustable Rate'!E551),0,'Adjustable Rate'!E551-K520))</f>
        <v>#VALUE!</v>
      </c>
      <c r="M520" s="1" t="e">
        <f t="shared" si="86"/>
        <v>#VALUE!</v>
      </c>
      <c r="N520" s="1" t="e">
        <f t="shared" si="89"/>
        <v>#VALUE!</v>
      </c>
      <c r="O520" s="1" t="e">
        <f t="shared" si="87"/>
        <v>#VALUE!</v>
      </c>
    </row>
    <row r="521" spans="1:15">
      <c r="A521" s="10" t="str">
        <f t="shared" si="80"/>
        <v/>
      </c>
      <c r="B521" s="6" t="str">
        <f>'Fixed Rate'!C552</f>
        <v/>
      </c>
      <c r="C521" s="1" t="e">
        <f t="shared" si="81"/>
        <v>#VALUE!</v>
      </c>
      <c r="D521" s="5" t="e">
        <f>IF('Fixed Rate'!E552="",E521-C521,IF(ISBLANK('Fixed Rate'!E552),0,'Fixed Rate'!E552-C521))</f>
        <v>#VALUE!</v>
      </c>
      <c r="E521" s="1" t="e">
        <f t="shared" si="82"/>
        <v>#VALUE!</v>
      </c>
      <c r="F521" s="1" t="e">
        <f t="shared" si="88"/>
        <v>#VALUE!</v>
      </c>
      <c r="G521" s="1" t="e">
        <f t="shared" si="83"/>
        <v>#VALUE!</v>
      </c>
      <c r="I521" s="10" t="str">
        <f t="shared" si="84"/>
        <v/>
      </c>
      <c r="J521" s="6" t="str">
        <f>'Adjustable Rate'!C552</f>
        <v/>
      </c>
      <c r="K521" s="1" t="e">
        <f t="shared" si="85"/>
        <v>#VALUE!</v>
      </c>
      <c r="L521" s="5" t="e">
        <f>IF('Adjustable Rate'!E552="",M521-K521,IF(ISBLANK('Adjustable Rate'!E552),0,'Adjustable Rate'!E552-K521))</f>
        <v>#VALUE!</v>
      </c>
      <c r="M521" s="1" t="e">
        <f t="shared" si="86"/>
        <v>#VALUE!</v>
      </c>
      <c r="N521" s="1" t="e">
        <f t="shared" si="89"/>
        <v>#VALUE!</v>
      </c>
      <c r="O521" s="1" t="e">
        <f t="shared" si="87"/>
        <v>#VALUE!</v>
      </c>
    </row>
    <row r="522" spans="1:15">
      <c r="A522" s="10" t="str">
        <f t="shared" si="80"/>
        <v/>
      </c>
      <c r="B522" s="6" t="str">
        <f>'Fixed Rate'!C553</f>
        <v/>
      </c>
      <c r="C522" s="1" t="e">
        <f t="shared" si="81"/>
        <v>#VALUE!</v>
      </c>
      <c r="D522" s="5" t="e">
        <f>IF('Fixed Rate'!E553="",E522-C522,IF(ISBLANK('Fixed Rate'!E553),0,'Fixed Rate'!E553-C522))</f>
        <v>#VALUE!</v>
      </c>
      <c r="E522" s="1" t="e">
        <f t="shared" si="82"/>
        <v>#VALUE!</v>
      </c>
      <c r="F522" s="1" t="e">
        <f t="shared" si="88"/>
        <v>#VALUE!</v>
      </c>
      <c r="G522" s="1" t="e">
        <f t="shared" si="83"/>
        <v>#VALUE!</v>
      </c>
      <c r="I522" s="10" t="str">
        <f t="shared" si="84"/>
        <v/>
      </c>
      <c r="J522" s="6" t="str">
        <f>'Adjustable Rate'!C553</f>
        <v/>
      </c>
      <c r="K522" s="1" t="e">
        <f t="shared" si="85"/>
        <v>#VALUE!</v>
      </c>
      <c r="L522" s="5" t="e">
        <f>IF('Adjustable Rate'!E553="",M522-K522,IF(ISBLANK('Adjustable Rate'!E553),0,'Adjustable Rate'!E553-K522))</f>
        <v>#VALUE!</v>
      </c>
      <c r="M522" s="1" t="e">
        <f t="shared" si="86"/>
        <v>#VALUE!</v>
      </c>
      <c r="N522" s="1" t="e">
        <f t="shared" si="89"/>
        <v>#VALUE!</v>
      </c>
      <c r="O522" s="1" t="e">
        <f t="shared" si="87"/>
        <v>#VALUE!</v>
      </c>
    </row>
    <row r="523" spans="1:15">
      <c r="A523" s="10" t="str">
        <f t="shared" si="80"/>
        <v/>
      </c>
      <c r="B523" s="6" t="str">
        <f>'Fixed Rate'!C554</f>
        <v/>
      </c>
      <c r="C523" s="1" t="e">
        <f t="shared" si="81"/>
        <v>#VALUE!</v>
      </c>
      <c r="D523" s="5" t="e">
        <f>IF('Fixed Rate'!E554="",E523-C523,IF(ISBLANK('Fixed Rate'!E554),0,'Fixed Rate'!E554-C523))</f>
        <v>#VALUE!</v>
      </c>
      <c r="E523" s="1" t="e">
        <f t="shared" si="82"/>
        <v>#VALUE!</v>
      </c>
      <c r="F523" s="1" t="e">
        <f t="shared" si="88"/>
        <v>#VALUE!</v>
      </c>
      <c r="G523" s="1" t="e">
        <f t="shared" si="83"/>
        <v>#VALUE!</v>
      </c>
      <c r="I523" s="10" t="str">
        <f t="shared" si="84"/>
        <v/>
      </c>
      <c r="J523" s="6" t="str">
        <f>'Adjustable Rate'!C554</f>
        <v/>
      </c>
      <c r="K523" s="1" t="e">
        <f t="shared" si="85"/>
        <v>#VALUE!</v>
      </c>
      <c r="L523" s="5" t="e">
        <f>IF('Adjustable Rate'!E554="",M523-K523,IF(ISBLANK('Adjustable Rate'!E554),0,'Adjustable Rate'!E554-K523))</f>
        <v>#VALUE!</v>
      </c>
      <c r="M523" s="1" t="e">
        <f t="shared" si="86"/>
        <v>#VALUE!</v>
      </c>
      <c r="N523" s="1" t="e">
        <f t="shared" si="89"/>
        <v>#VALUE!</v>
      </c>
      <c r="O523" s="1" t="e">
        <f t="shared" si="87"/>
        <v>#VALUE!</v>
      </c>
    </row>
    <row r="524" spans="1:15">
      <c r="A524" s="10" t="str">
        <f t="shared" si="80"/>
        <v/>
      </c>
      <c r="B524" s="6" t="str">
        <f>'Fixed Rate'!C555</f>
        <v/>
      </c>
      <c r="C524" s="1" t="e">
        <f t="shared" si="81"/>
        <v>#VALUE!</v>
      </c>
      <c r="D524" s="5" t="e">
        <f>IF('Fixed Rate'!E555="",E524-C524,IF(ISBLANK('Fixed Rate'!E555),0,'Fixed Rate'!E555-C524))</f>
        <v>#VALUE!</v>
      </c>
      <c r="E524" s="1" t="e">
        <f t="shared" si="82"/>
        <v>#VALUE!</v>
      </c>
      <c r="F524" s="1" t="e">
        <f t="shared" si="88"/>
        <v>#VALUE!</v>
      </c>
      <c r="G524" s="1" t="e">
        <f t="shared" si="83"/>
        <v>#VALUE!</v>
      </c>
      <c r="I524" s="10" t="str">
        <f t="shared" si="84"/>
        <v/>
      </c>
      <c r="J524" s="6" t="str">
        <f>'Adjustable Rate'!C555</f>
        <v/>
      </c>
      <c r="K524" s="1" t="e">
        <f t="shared" si="85"/>
        <v>#VALUE!</v>
      </c>
      <c r="L524" s="5" t="e">
        <f>IF('Adjustable Rate'!E555="",M524-K524,IF(ISBLANK('Adjustable Rate'!E555),0,'Adjustable Rate'!E555-K524))</f>
        <v>#VALUE!</v>
      </c>
      <c r="M524" s="1" t="e">
        <f t="shared" si="86"/>
        <v>#VALUE!</v>
      </c>
      <c r="N524" s="1" t="e">
        <f t="shared" si="89"/>
        <v>#VALUE!</v>
      </c>
      <c r="O524" s="1" t="e">
        <f t="shared" si="87"/>
        <v>#VALUE!</v>
      </c>
    </row>
    <row r="525" spans="1:15">
      <c r="A525" s="10" t="str">
        <f t="shared" si="80"/>
        <v/>
      </c>
      <c r="B525" s="6" t="str">
        <f>'Fixed Rate'!C556</f>
        <v/>
      </c>
      <c r="C525" s="1" t="e">
        <f t="shared" si="81"/>
        <v>#VALUE!</v>
      </c>
      <c r="D525" s="5" t="e">
        <f>IF('Fixed Rate'!E556="",E525-C525,IF(ISBLANK('Fixed Rate'!E556),0,'Fixed Rate'!E556-C525))</f>
        <v>#VALUE!</v>
      </c>
      <c r="E525" s="1" t="e">
        <f t="shared" si="82"/>
        <v>#VALUE!</v>
      </c>
      <c r="F525" s="1" t="e">
        <f t="shared" si="88"/>
        <v>#VALUE!</v>
      </c>
      <c r="G525" s="1" t="e">
        <f t="shared" si="83"/>
        <v>#VALUE!</v>
      </c>
      <c r="I525" s="10" t="str">
        <f t="shared" si="84"/>
        <v/>
      </c>
      <c r="J525" s="6" t="str">
        <f>'Adjustable Rate'!C556</f>
        <v/>
      </c>
      <c r="K525" s="1" t="e">
        <f t="shared" si="85"/>
        <v>#VALUE!</v>
      </c>
      <c r="L525" s="5" t="e">
        <f>IF('Adjustable Rate'!E556="",M525-K525,IF(ISBLANK('Adjustable Rate'!E556),0,'Adjustable Rate'!E556-K525))</f>
        <v>#VALUE!</v>
      </c>
      <c r="M525" s="1" t="e">
        <f t="shared" si="86"/>
        <v>#VALUE!</v>
      </c>
      <c r="N525" s="1" t="e">
        <f t="shared" si="89"/>
        <v>#VALUE!</v>
      </c>
      <c r="O525" s="1" t="e">
        <f t="shared" si="87"/>
        <v>#VALUE!</v>
      </c>
    </row>
    <row r="526" spans="1:15">
      <c r="A526" s="10" t="str">
        <f t="shared" si="80"/>
        <v/>
      </c>
      <c r="B526" s="6" t="str">
        <f>'Fixed Rate'!C557</f>
        <v/>
      </c>
      <c r="C526" s="1" t="e">
        <f t="shared" si="81"/>
        <v>#VALUE!</v>
      </c>
      <c r="D526" s="5" t="e">
        <f>IF('Fixed Rate'!E557="",E526-C526,IF(ISBLANK('Fixed Rate'!E557),0,'Fixed Rate'!E557-C526))</f>
        <v>#VALUE!</v>
      </c>
      <c r="E526" s="1" t="e">
        <f t="shared" si="82"/>
        <v>#VALUE!</v>
      </c>
      <c r="F526" s="1" t="e">
        <f t="shared" si="88"/>
        <v>#VALUE!</v>
      </c>
      <c r="G526" s="1" t="e">
        <f t="shared" si="83"/>
        <v>#VALUE!</v>
      </c>
      <c r="I526" s="10" t="str">
        <f t="shared" si="84"/>
        <v/>
      </c>
      <c r="J526" s="6" t="str">
        <f>'Adjustable Rate'!C557</f>
        <v/>
      </c>
      <c r="K526" s="1" t="e">
        <f t="shared" si="85"/>
        <v>#VALUE!</v>
      </c>
      <c r="L526" s="5" t="e">
        <f>IF('Adjustable Rate'!E557="",M526-K526,IF(ISBLANK('Adjustable Rate'!E557),0,'Adjustable Rate'!E557-K526))</f>
        <v>#VALUE!</v>
      </c>
      <c r="M526" s="1" t="e">
        <f t="shared" si="86"/>
        <v>#VALUE!</v>
      </c>
      <c r="N526" s="1" t="e">
        <f t="shared" si="89"/>
        <v>#VALUE!</v>
      </c>
      <c r="O526" s="1" t="e">
        <f t="shared" si="87"/>
        <v>#VALUE!</v>
      </c>
    </row>
    <row r="527" spans="1:15">
      <c r="A527" s="10" t="str">
        <f t="shared" si="80"/>
        <v/>
      </c>
      <c r="B527" s="6" t="str">
        <f>'Fixed Rate'!C558</f>
        <v/>
      </c>
      <c r="C527" s="1" t="e">
        <f t="shared" si="81"/>
        <v>#VALUE!</v>
      </c>
      <c r="D527" s="5" t="e">
        <f>IF('Fixed Rate'!E558="",E527-C527,IF(ISBLANK('Fixed Rate'!E558),0,'Fixed Rate'!E558-C527))</f>
        <v>#VALUE!</v>
      </c>
      <c r="E527" s="1" t="e">
        <f t="shared" si="82"/>
        <v>#VALUE!</v>
      </c>
      <c r="F527" s="1" t="e">
        <f t="shared" si="88"/>
        <v>#VALUE!</v>
      </c>
      <c r="G527" s="1" t="e">
        <f t="shared" si="83"/>
        <v>#VALUE!</v>
      </c>
      <c r="I527" s="10" t="str">
        <f t="shared" si="84"/>
        <v/>
      </c>
      <c r="J527" s="6" t="str">
        <f>'Adjustable Rate'!C558</f>
        <v/>
      </c>
      <c r="K527" s="1" t="e">
        <f t="shared" si="85"/>
        <v>#VALUE!</v>
      </c>
      <c r="L527" s="5" t="e">
        <f>IF('Adjustable Rate'!E558="",M527-K527,IF(ISBLANK('Adjustable Rate'!E558),0,'Adjustable Rate'!E558-K527))</f>
        <v>#VALUE!</v>
      </c>
      <c r="M527" s="1" t="e">
        <f t="shared" si="86"/>
        <v>#VALUE!</v>
      </c>
      <c r="N527" s="1" t="e">
        <f t="shared" si="89"/>
        <v>#VALUE!</v>
      </c>
      <c r="O527" s="1" t="e">
        <f t="shared" si="87"/>
        <v>#VALUE!</v>
      </c>
    </row>
    <row r="528" spans="1:15">
      <c r="A528" s="10" t="str">
        <f t="shared" si="80"/>
        <v/>
      </c>
      <c r="B528" s="6" t="str">
        <f>'Fixed Rate'!C559</f>
        <v/>
      </c>
      <c r="C528" s="1" t="e">
        <f t="shared" si="81"/>
        <v>#VALUE!</v>
      </c>
      <c r="D528" s="5" t="e">
        <f>IF('Fixed Rate'!E559="",E528-C528,IF(ISBLANK('Fixed Rate'!E559),0,'Fixed Rate'!E559-C528))</f>
        <v>#VALUE!</v>
      </c>
      <c r="E528" s="1" t="e">
        <f t="shared" si="82"/>
        <v>#VALUE!</v>
      </c>
      <c r="F528" s="1" t="e">
        <f t="shared" si="88"/>
        <v>#VALUE!</v>
      </c>
      <c r="G528" s="1" t="e">
        <f t="shared" si="83"/>
        <v>#VALUE!</v>
      </c>
      <c r="I528" s="10" t="str">
        <f t="shared" si="84"/>
        <v/>
      </c>
      <c r="J528" s="6" t="str">
        <f>'Adjustable Rate'!C559</f>
        <v/>
      </c>
      <c r="K528" s="1" t="e">
        <f t="shared" si="85"/>
        <v>#VALUE!</v>
      </c>
      <c r="L528" s="5" t="e">
        <f>IF('Adjustable Rate'!E559="",M528-K528,IF(ISBLANK('Adjustable Rate'!E559),0,'Adjustable Rate'!E559-K528))</f>
        <v>#VALUE!</v>
      </c>
      <c r="M528" s="1" t="e">
        <f t="shared" si="86"/>
        <v>#VALUE!</v>
      </c>
      <c r="N528" s="1" t="e">
        <f t="shared" si="89"/>
        <v>#VALUE!</v>
      </c>
      <c r="O528" s="1" t="e">
        <f t="shared" si="87"/>
        <v>#VALUE!</v>
      </c>
    </row>
    <row r="529" spans="1:15">
      <c r="A529" s="10" t="str">
        <f t="shared" si="80"/>
        <v/>
      </c>
      <c r="B529" s="6" t="str">
        <f>'Fixed Rate'!C560</f>
        <v/>
      </c>
      <c r="C529" s="1" t="e">
        <f t="shared" si="81"/>
        <v>#VALUE!</v>
      </c>
      <c r="D529" s="5" t="e">
        <f>IF('Fixed Rate'!E560="",E529-C529,IF(ISBLANK('Fixed Rate'!E560),0,'Fixed Rate'!E560-C529))</f>
        <v>#VALUE!</v>
      </c>
      <c r="E529" s="1" t="e">
        <f t="shared" si="82"/>
        <v>#VALUE!</v>
      </c>
      <c r="F529" s="1" t="e">
        <f t="shared" si="88"/>
        <v>#VALUE!</v>
      </c>
      <c r="G529" s="1" t="e">
        <f t="shared" si="83"/>
        <v>#VALUE!</v>
      </c>
      <c r="I529" s="10" t="str">
        <f t="shared" si="84"/>
        <v/>
      </c>
      <c r="J529" s="6" t="str">
        <f>'Adjustable Rate'!C560</f>
        <v/>
      </c>
      <c r="K529" s="1" t="e">
        <f t="shared" si="85"/>
        <v>#VALUE!</v>
      </c>
      <c r="L529" s="5" t="e">
        <f>IF('Adjustable Rate'!E560="",M529-K529,IF(ISBLANK('Adjustable Rate'!E560),0,'Adjustable Rate'!E560-K529))</f>
        <v>#VALUE!</v>
      </c>
      <c r="M529" s="1" t="e">
        <f t="shared" si="86"/>
        <v>#VALUE!</v>
      </c>
      <c r="N529" s="1" t="e">
        <f t="shared" si="89"/>
        <v>#VALUE!</v>
      </c>
      <c r="O529" s="1" t="e">
        <f t="shared" si="87"/>
        <v>#VALUE!</v>
      </c>
    </row>
    <row r="530" spans="1:15">
      <c r="A530" s="10" t="str">
        <f t="shared" si="80"/>
        <v/>
      </c>
      <c r="B530" s="6" t="str">
        <f>'Fixed Rate'!C561</f>
        <v/>
      </c>
      <c r="C530" s="1" t="e">
        <f t="shared" si="81"/>
        <v>#VALUE!</v>
      </c>
      <c r="D530" s="5" t="e">
        <f>IF('Fixed Rate'!E561="",E530-C530,IF(ISBLANK('Fixed Rate'!E561),0,'Fixed Rate'!E561-C530))</f>
        <v>#VALUE!</v>
      </c>
      <c r="E530" s="1" t="e">
        <f t="shared" si="82"/>
        <v>#VALUE!</v>
      </c>
      <c r="F530" s="1" t="e">
        <f t="shared" si="88"/>
        <v>#VALUE!</v>
      </c>
      <c r="G530" s="1" t="e">
        <f t="shared" si="83"/>
        <v>#VALUE!</v>
      </c>
      <c r="I530" s="10" t="str">
        <f t="shared" si="84"/>
        <v/>
      </c>
      <c r="J530" s="6" t="str">
        <f>'Adjustable Rate'!C561</f>
        <v/>
      </c>
      <c r="K530" s="1" t="e">
        <f t="shared" si="85"/>
        <v>#VALUE!</v>
      </c>
      <c r="L530" s="5" t="e">
        <f>IF('Adjustable Rate'!E561="",M530-K530,IF(ISBLANK('Adjustable Rate'!E561),0,'Adjustable Rate'!E561-K530))</f>
        <v>#VALUE!</v>
      </c>
      <c r="M530" s="1" t="e">
        <f t="shared" si="86"/>
        <v>#VALUE!</v>
      </c>
      <c r="N530" s="1" t="e">
        <f t="shared" si="89"/>
        <v>#VALUE!</v>
      </c>
      <c r="O530" s="1" t="e">
        <f t="shared" si="87"/>
        <v>#VALUE!</v>
      </c>
    </row>
    <row r="531" spans="1:15">
      <c r="A531" s="10" t="str">
        <f t="shared" si="80"/>
        <v/>
      </c>
      <c r="B531" s="6" t="str">
        <f>'Fixed Rate'!C562</f>
        <v/>
      </c>
      <c r="C531" s="1" t="e">
        <f t="shared" si="81"/>
        <v>#VALUE!</v>
      </c>
      <c r="D531" s="5" t="e">
        <f>IF('Fixed Rate'!E562="",E531-C531,IF(ISBLANK('Fixed Rate'!E562),0,'Fixed Rate'!E562-C531))</f>
        <v>#VALUE!</v>
      </c>
      <c r="E531" s="1" t="e">
        <f t="shared" si="82"/>
        <v>#VALUE!</v>
      </c>
      <c r="F531" s="1" t="e">
        <f t="shared" si="88"/>
        <v>#VALUE!</v>
      </c>
      <c r="G531" s="1" t="e">
        <f t="shared" si="83"/>
        <v>#VALUE!</v>
      </c>
      <c r="I531" s="10" t="str">
        <f t="shared" si="84"/>
        <v/>
      </c>
      <c r="J531" s="6" t="str">
        <f>'Adjustable Rate'!C562</f>
        <v/>
      </c>
      <c r="K531" s="1" t="e">
        <f t="shared" si="85"/>
        <v>#VALUE!</v>
      </c>
      <c r="L531" s="5" t="e">
        <f>IF('Adjustable Rate'!E562="",M531-K531,IF(ISBLANK('Adjustable Rate'!E562),0,'Adjustable Rate'!E562-K531))</f>
        <v>#VALUE!</v>
      </c>
      <c r="M531" s="1" t="e">
        <f t="shared" si="86"/>
        <v>#VALUE!</v>
      </c>
      <c r="N531" s="1" t="e">
        <f t="shared" si="89"/>
        <v>#VALUE!</v>
      </c>
      <c r="O531" s="1" t="e">
        <f t="shared" si="87"/>
        <v>#VALUE!</v>
      </c>
    </row>
    <row r="532" spans="1:15">
      <c r="A532" s="10" t="str">
        <f t="shared" si="80"/>
        <v/>
      </c>
      <c r="B532" s="6" t="str">
        <f>'Fixed Rate'!C563</f>
        <v/>
      </c>
      <c r="C532" s="1" t="e">
        <f t="shared" si="81"/>
        <v>#VALUE!</v>
      </c>
      <c r="D532" s="5" t="e">
        <f>IF('Fixed Rate'!E563="",E532-C532,IF(ISBLANK('Fixed Rate'!E563),0,'Fixed Rate'!E563-C532))</f>
        <v>#VALUE!</v>
      </c>
      <c r="E532" s="1" t="e">
        <f t="shared" si="82"/>
        <v>#VALUE!</v>
      </c>
      <c r="F532" s="1" t="e">
        <f t="shared" si="88"/>
        <v>#VALUE!</v>
      </c>
      <c r="G532" s="1" t="e">
        <f t="shared" si="83"/>
        <v>#VALUE!</v>
      </c>
      <c r="I532" s="10" t="str">
        <f t="shared" si="84"/>
        <v/>
      </c>
      <c r="J532" s="6" t="str">
        <f>'Adjustable Rate'!C563</f>
        <v/>
      </c>
      <c r="K532" s="1" t="e">
        <f t="shared" si="85"/>
        <v>#VALUE!</v>
      </c>
      <c r="L532" s="5" t="e">
        <f>IF('Adjustable Rate'!E563="",M532-K532,IF(ISBLANK('Adjustable Rate'!E563),0,'Adjustable Rate'!E563-K532))</f>
        <v>#VALUE!</v>
      </c>
      <c r="M532" s="1" t="e">
        <f t="shared" si="86"/>
        <v>#VALUE!</v>
      </c>
      <c r="N532" s="1" t="e">
        <f t="shared" si="89"/>
        <v>#VALUE!</v>
      </c>
      <c r="O532" s="1" t="e">
        <f t="shared" si="87"/>
        <v>#VALUE!</v>
      </c>
    </row>
    <row r="533" spans="1:15">
      <c r="A533" s="10" t="str">
        <f t="shared" si="80"/>
        <v/>
      </c>
      <c r="B533" s="6" t="str">
        <f>'Fixed Rate'!C564</f>
        <v/>
      </c>
      <c r="C533" s="1" t="e">
        <f t="shared" si="81"/>
        <v>#VALUE!</v>
      </c>
      <c r="D533" s="5" t="e">
        <f>IF('Fixed Rate'!E564="",E533-C533,IF(ISBLANK('Fixed Rate'!E564),0,'Fixed Rate'!E564-C533))</f>
        <v>#VALUE!</v>
      </c>
      <c r="E533" s="1" t="e">
        <f t="shared" si="82"/>
        <v>#VALUE!</v>
      </c>
      <c r="F533" s="1" t="e">
        <f t="shared" si="88"/>
        <v>#VALUE!</v>
      </c>
      <c r="G533" s="1" t="e">
        <f t="shared" si="83"/>
        <v>#VALUE!</v>
      </c>
      <c r="I533" s="10" t="str">
        <f t="shared" si="84"/>
        <v/>
      </c>
      <c r="J533" s="6" t="str">
        <f>'Adjustable Rate'!C564</f>
        <v/>
      </c>
      <c r="K533" s="1" t="e">
        <f t="shared" si="85"/>
        <v>#VALUE!</v>
      </c>
      <c r="L533" s="5" t="e">
        <f>IF('Adjustable Rate'!E564="",M533-K533,IF(ISBLANK('Adjustable Rate'!E564),0,'Adjustable Rate'!E564-K533))</f>
        <v>#VALUE!</v>
      </c>
      <c r="M533" s="1" t="e">
        <f t="shared" si="86"/>
        <v>#VALUE!</v>
      </c>
      <c r="N533" s="1" t="e">
        <f t="shared" si="89"/>
        <v>#VALUE!</v>
      </c>
      <c r="O533" s="1" t="e">
        <f t="shared" si="87"/>
        <v>#VALUE!</v>
      </c>
    </row>
    <row r="534" spans="1:15">
      <c r="A534" s="10" t="str">
        <f t="shared" si="80"/>
        <v/>
      </c>
      <c r="B534" s="6" t="str">
        <f>'Fixed Rate'!C565</f>
        <v/>
      </c>
      <c r="C534" s="1" t="e">
        <f t="shared" si="81"/>
        <v>#VALUE!</v>
      </c>
      <c r="D534" s="5" t="e">
        <f>IF('Fixed Rate'!E565="",E534-C534,IF(ISBLANK('Fixed Rate'!E565),0,'Fixed Rate'!E565-C534))</f>
        <v>#VALUE!</v>
      </c>
      <c r="E534" s="1" t="e">
        <f t="shared" si="82"/>
        <v>#VALUE!</v>
      </c>
      <c r="F534" s="1" t="e">
        <f t="shared" si="88"/>
        <v>#VALUE!</v>
      </c>
      <c r="G534" s="1" t="e">
        <f t="shared" si="83"/>
        <v>#VALUE!</v>
      </c>
      <c r="I534" s="10" t="str">
        <f t="shared" si="84"/>
        <v/>
      </c>
      <c r="J534" s="6" t="str">
        <f>'Adjustable Rate'!C565</f>
        <v/>
      </c>
      <c r="K534" s="1" t="e">
        <f t="shared" si="85"/>
        <v>#VALUE!</v>
      </c>
      <c r="L534" s="5" t="e">
        <f>IF('Adjustable Rate'!E565="",M534-K534,IF(ISBLANK('Adjustable Rate'!E565),0,'Adjustable Rate'!E565-K534))</f>
        <v>#VALUE!</v>
      </c>
      <c r="M534" s="1" t="e">
        <f t="shared" si="86"/>
        <v>#VALUE!</v>
      </c>
      <c r="N534" s="1" t="e">
        <f t="shared" si="89"/>
        <v>#VALUE!</v>
      </c>
      <c r="O534" s="1" t="e">
        <f t="shared" si="87"/>
        <v>#VALUE!</v>
      </c>
    </row>
    <row r="535" spans="1:15">
      <c r="A535" s="10" t="str">
        <f t="shared" si="80"/>
        <v/>
      </c>
      <c r="B535" s="6" t="str">
        <f>'Fixed Rate'!C566</f>
        <v/>
      </c>
      <c r="C535" s="1" t="e">
        <f t="shared" si="81"/>
        <v>#VALUE!</v>
      </c>
      <c r="D535" s="5" t="e">
        <f>IF('Fixed Rate'!E566="",E535-C535,IF(ISBLANK('Fixed Rate'!E566),0,'Fixed Rate'!E566-C535))</f>
        <v>#VALUE!</v>
      </c>
      <c r="E535" s="1" t="e">
        <f t="shared" si="82"/>
        <v>#VALUE!</v>
      </c>
      <c r="F535" s="1" t="e">
        <f t="shared" si="88"/>
        <v>#VALUE!</v>
      </c>
      <c r="G535" s="1" t="e">
        <f t="shared" si="83"/>
        <v>#VALUE!</v>
      </c>
      <c r="I535" s="10" t="str">
        <f t="shared" si="84"/>
        <v/>
      </c>
      <c r="J535" s="6" t="str">
        <f>'Adjustable Rate'!C566</f>
        <v/>
      </c>
      <c r="K535" s="1" t="e">
        <f t="shared" si="85"/>
        <v>#VALUE!</v>
      </c>
      <c r="L535" s="5" t="e">
        <f>IF('Adjustable Rate'!E566="",M535-K535,IF(ISBLANK('Adjustable Rate'!E566),0,'Adjustable Rate'!E566-K535))</f>
        <v>#VALUE!</v>
      </c>
      <c r="M535" s="1" t="e">
        <f t="shared" si="86"/>
        <v>#VALUE!</v>
      </c>
      <c r="N535" s="1" t="e">
        <f t="shared" si="89"/>
        <v>#VALUE!</v>
      </c>
      <c r="O535" s="1" t="e">
        <f t="shared" si="87"/>
        <v>#VALUE!</v>
      </c>
    </row>
    <row r="536" spans="1:15">
      <c r="A536" s="10" t="str">
        <f t="shared" si="80"/>
        <v/>
      </c>
      <c r="B536" s="6" t="str">
        <f>'Fixed Rate'!C567</f>
        <v/>
      </c>
      <c r="C536" s="1" t="e">
        <f t="shared" si="81"/>
        <v>#VALUE!</v>
      </c>
      <c r="D536" s="5" t="e">
        <f>IF('Fixed Rate'!E567="",E536-C536,IF(ISBLANK('Fixed Rate'!E567),0,'Fixed Rate'!E567-C536))</f>
        <v>#VALUE!</v>
      </c>
      <c r="E536" s="1" t="e">
        <f t="shared" si="82"/>
        <v>#VALUE!</v>
      </c>
      <c r="F536" s="1" t="e">
        <f t="shared" si="88"/>
        <v>#VALUE!</v>
      </c>
      <c r="G536" s="1" t="e">
        <f t="shared" si="83"/>
        <v>#VALUE!</v>
      </c>
      <c r="I536" s="10" t="str">
        <f t="shared" si="84"/>
        <v/>
      </c>
      <c r="J536" s="6" t="str">
        <f>'Adjustable Rate'!C567</f>
        <v/>
      </c>
      <c r="K536" s="1" t="e">
        <f t="shared" si="85"/>
        <v>#VALUE!</v>
      </c>
      <c r="L536" s="5" t="e">
        <f>IF('Adjustable Rate'!E567="",M536-K536,IF(ISBLANK('Adjustable Rate'!E567),0,'Adjustable Rate'!E567-K536))</f>
        <v>#VALUE!</v>
      </c>
      <c r="M536" s="1" t="e">
        <f t="shared" si="86"/>
        <v>#VALUE!</v>
      </c>
      <c r="N536" s="1" t="e">
        <f t="shared" si="89"/>
        <v>#VALUE!</v>
      </c>
      <c r="O536" s="1" t="e">
        <f t="shared" si="87"/>
        <v>#VALUE!</v>
      </c>
    </row>
    <row r="537" spans="1:15">
      <c r="A537" s="10" t="str">
        <f t="shared" si="80"/>
        <v/>
      </c>
      <c r="B537" s="6" t="str">
        <f>'Fixed Rate'!C568</f>
        <v/>
      </c>
      <c r="C537" s="1" t="e">
        <f t="shared" si="81"/>
        <v>#VALUE!</v>
      </c>
      <c r="D537" s="5" t="e">
        <f>IF('Fixed Rate'!E568="",E537-C537,IF(ISBLANK('Fixed Rate'!E568),0,'Fixed Rate'!E568-C537))</f>
        <v>#VALUE!</v>
      </c>
      <c r="E537" s="1" t="e">
        <f t="shared" si="82"/>
        <v>#VALUE!</v>
      </c>
      <c r="F537" s="1" t="e">
        <f t="shared" si="88"/>
        <v>#VALUE!</v>
      </c>
      <c r="G537" s="1" t="e">
        <f t="shared" si="83"/>
        <v>#VALUE!</v>
      </c>
      <c r="I537" s="10" t="str">
        <f t="shared" si="84"/>
        <v/>
      </c>
      <c r="J537" s="6" t="str">
        <f>'Adjustable Rate'!C568</f>
        <v/>
      </c>
      <c r="K537" s="1" t="e">
        <f t="shared" si="85"/>
        <v>#VALUE!</v>
      </c>
      <c r="L537" s="5" t="e">
        <f>IF('Adjustable Rate'!E568="",M537-K537,IF(ISBLANK('Adjustable Rate'!E568),0,'Adjustable Rate'!E568-K537))</f>
        <v>#VALUE!</v>
      </c>
      <c r="M537" s="1" t="e">
        <f t="shared" si="86"/>
        <v>#VALUE!</v>
      </c>
      <c r="N537" s="1" t="e">
        <f t="shared" si="89"/>
        <v>#VALUE!</v>
      </c>
      <c r="O537" s="1" t="e">
        <f t="shared" si="87"/>
        <v>#VALUE!</v>
      </c>
    </row>
    <row r="538" spans="1:15">
      <c r="A538" s="10" t="str">
        <f t="shared" si="80"/>
        <v/>
      </c>
      <c r="B538" s="6" t="str">
        <f>'Fixed Rate'!C569</f>
        <v/>
      </c>
      <c r="C538" s="1" t="e">
        <f t="shared" si="81"/>
        <v>#VALUE!</v>
      </c>
      <c r="D538" s="5" t="e">
        <f>IF('Fixed Rate'!E569="",E538-C538,IF(ISBLANK('Fixed Rate'!E569),0,'Fixed Rate'!E569-C538))</f>
        <v>#VALUE!</v>
      </c>
      <c r="E538" s="1" t="e">
        <f t="shared" si="82"/>
        <v>#VALUE!</v>
      </c>
      <c r="F538" s="1" t="e">
        <f t="shared" si="88"/>
        <v>#VALUE!</v>
      </c>
      <c r="G538" s="1" t="e">
        <f t="shared" si="83"/>
        <v>#VALUE!</v>
      </c>
      <c r="I538" s="10" t="str">
        <f t="shared" si="84"/>
        <v/>
      </c>
      <c r="J538" s="6" t="str">
        <f>'Adjustable Rate'!C569</f>
        <v/>
      </c>
      <c r="K538" s="1" t="e">
        <f t="shared" si="85"/>
        <v>#VALUE!</v>
      </c>
      <c r="L538" s="5" t="e">
        <f>IF('Adjustable Rate'!E569="",M538-K538,IF(ISBLANK('Adjustable Rate'!E569),0,'Adjustable Rate'!E569-K538))</f>
        <v>#VALUE!</v>
      </c>
      <c r="M538" s="1" t="e">
        <f t="shared" si="86"/>
        <v>#VALUE!</v>
      </c>
      <c r="N538" s="1" t="e">
        <f t="shared" si="89"/>
        <v>#VALUE!</v>
      </c>
      <c r="O538" s="1" t="e">
        <f t="shared" si="87"/>
        <v>#VALUE!</v>
      </c>
    </row>
    <row r="539" spans="1:15">
      <c r="A539" s="10" t="str">
        <f t="shared" si="80"/>
        <v/>
      </c>
      <c r="B539" s="6" t="str">
        <f>'Fixed Rate'!C570</f>
        <v/>
      </c>
      <c r="C539" s="1" t="e">
        <f t="shared" si="81"/>
        <v>#VALUE!</v>
      </c>
      <c r="D539" s="5" t="e">
        <f>IF('Fixed Rate'!E570="",E539-C539,IF(ISBLANK('Fixed Rate'!E570),0,'Fixed Rate'!E570-C539))</f>
        <v>#VALUE!</v>
      </c>
      <c r="E539" s="1" t="e">
        <f t="shared" si="82"/>
        <v>#VALUE!</v>
      </c>
      <c r="F539" s="1" t="e">
        <f t="shared" si="88"/>
        <v>#VALUE!</v>
      </c>
      <c r="G539" s="1" t="e">
        <f t="shared" si="83"/>
        <v>#VALUE!</v>
      </c>
      <c r="I539" s="10" t="str">
        <f t="shared" si="84"/>
        <v/>
      </c>
      <c r="J539" s="6" t="str">
        <f>'Adjustable Rate'!C570</f>
        <v/>
      </c>
      <c r="K539" s="1" t="e">
        <f t="shared" si="85"/>
        <v>#VALUE!</v>
      </c>
      <c r="L539" s="5" t="e">
        <f>IF('Adjustable Rate'!E570="",M539-K539,IF(ISBLANK('Adjustable Rate'!E570),0,'Adjustable Rate'!E570-K539))</f>
        <v>#VALUE!</v>
      </c>
      <c r="M539" s="1" t="e">
        <f t="shared" si="86"/>
        <v>#VALUE!</v>
      </c>
      <c r="N539" s="1" t="e">
        <f t="shared" si="89"/>
        <v>#VALUE!</v>
      </c>
      <c r="O539" s="1" t="e">
        <f t="shared" si="87"/>
        <v>#VALUE!</v>
      </c>
    </row>
    <row r="540" spans="1:15">
      <c r="A540" s="10" t="str">
        <f t="shared" si="80"/>
        <v/>
      </c>
      <c r="B540" s="6" t="str">
        <f>'Fixed Rate'!C571</f>
        <v/>
      </c>
      <c r="C540" s="1" t="e">
        <f t="shared" si="81"/>
        <v>#VALUE!</v>
      </c>
      <c r="D540" s="5" t="e">
        <f>IF('Fixed Rate'!E571="",E540-C540,IF(ISBLANK('Fixed Rate'!E571),0,'Fixed Rate'!E571-C540))</f>
        <v>#VALUE!</v>
      </c>
      <c r="E540" s="1" t="e">
        <f t="shared" si="82"/>
        <v>#VALUE!</v>
      </c>
      <c r="F540" s="1" t="e">
        <f t="shared" si="88"/>
        <v>#VALUE!</v>
      </c>
      <c r="G540" s="1" t="e">
        <f t="shared" si="83"/>
        <v>#VALUE!</v>
      </c>
      <c r="I540" s="10" t="str">
        <f t="shared" si="84"/>
        <v/>
      </c>
      <c r="J540" s="6" t="str">
        <f>'Adjustable Rate'!C571</f>
        <v/>
      </c>
      <c r="K540" s="1" t="e">
        <f t="shared" si="85"/>
        <v>#VALUE!</v>
      </c>
      <c r="L540" s="5" t="e">
        <f>IF('Adjustable Rate'!E571="",M540-K540,IF(ISBLANK('Adjustable Rate'!E571),0,'Adjustable Rate'!E571-K540))</f>
        <v>#VALUE!</v>
      </c>
      <c r="M540" s="1" t="e">
        <f t="shared" si="86"/>
        <v>#VALUE!</v>
      </c>
      <c r="N540" s="1" t="e">
        <f t="shared" si="89"/>
        <v>#VALUE!</v>
      </c>
      <c r="O540" s="1" t="e">
        <f t="shared" si="87"/>
        <v>#VALUE!</v>
      </c>
    </row>
    <row r="541" spans="1:15">
      <c r="A541" s="10" t="str">
        <f t="shared" si="80"/>
        <v/>
      </c>
      <c r="B541" s="6" t="str">
        <f>'Fixed Rate'!C572</f>
        <v/>
      </c>
      <c r="C541" s="1" t="e">
        <f t="shared" si="81"/>
        <v>#VALUE!</v>
      </c>
      <c r="D541" s="5" t="e">
        <f>IF('Fixed Rate'!E572="",E541-C541,IF(ISBLANK('Fixed Rate'!E572),0,'Fixed Rate'!E572-C541))</f>
        <v>#VALUE!</v>
      </c>
      <c r="E541" s="1" t="e">
        <f t="shared" si="82"/>
        <v>#VALUE!</v>
      </c>
      <c r="F541" s="1" t="e">
        <f t="shared" si="88"/>
        <v>#VALUE!</v>
      </c>
      <c r="G541" s="1" t="e">
        <f t="shared" si="83"/>
        <v>#VALUE!</v>
      </c>
      <c r="I541" s="10" t="str">
        <f t="shared" si="84"/>
        <v/>
      </c>
      <c r="J541" s="6" t="str">
        <f>'Adjustable Rate'!C572</f>
        <v/>
      </c>
      <c r="K541" s="1" t="e">
        <f t="shared" si="85"/>
        <v>#VALUE!</v>
      </c>
      <c r="L541" s="5" t="e">
        <f>IF('Adjustable Rate'!E572="",M541-K541,IF(ISBLANK('Adjustable Rate'!E572),0,'Adjustable Rate'!E572-K541))</f>
        <v>#VALUE!</v>
      </c>
      <c r="M541" s="1" t="e">
        <f t="shared" si="86"/>
        <v>#VALUE!</v>
      </c>
      <c r="N541" s="1" t="e">
        <f t="shared" si="89"/>
        <v>#VALUE!</v>
      </c>
      <c r="O541" s="1" t="e">
        <f t="shared" si="87"/>
        <v>#VALUE!</v>
      </c>
    </row>
    <row r="542" spans="1:15">
      <c r="A542" s="10" t="str">
        <f t="shared" si="80"/>
        <v/>
      </c>
      <c r="B542" s="6" t="str">
        <f>'Fixed Rate'!C573</f>
        <v/>
      </c>
      <c r="C542" s="1" t="e">
        <f t="shared" si="81"/>
        <v>#VALUE!</v>
      </c>
      <c r="D542" s="5" t="e">
        <f>IF('Fixed Rate'!E573="",E542-C542,IF(ISBLANK('Fixed Rate'!E573),0,'Fixed Rate'!E573-C542))</f>
        <v>#VALUE!</v>
      </c>
      <c r="E542" s="1" t="e">
        <f t="shared" si="82"/>
        <v>#VALUE!</v>
      </c>
      <c r="F542" s="1" t="e">
        <f t="shared" si="88"/>
        <v>#VALUE!</v>
      </c>
      <c r="G542" s="1" t="e">
        <f t="shared" si="83"/>
        <v>#VALUE!</v>
      </c>
      <c r="I542" s="10" t="str">
        <f t="shared" si="84"/>
        <v/>
      </c>
      <c r="J542" s="6" t="str">
        <f>'Adjustable Rate'!C573</f>
        <v/>
      </c>
      <c r="K542" s="1" t="e">
        <f t="shared" si="85"/>
        <v>#VALUE!</v>
      </c>
      <c r="L542" s="5" t="e">
        <f>IF('Adjustable Rate'!E573="",M542-K542,IF(ISBLANK('Adjustable Rate'!E573),0,'Adjustable Rate'!E573-K542))</f>
        <v>#VALUE!</v>
      </c>
      <c r="M542" s="1" t="e">
        <f t="shared" si="86"/>
        <v>#VALUE!</v>
      </c>
      <c r="N542" s="1" t="e">
        <f t="shared" si="89"/>
        <v>#VALUE!</v>
      </c>
      <c r="O542" s="1" t="e">
        <f t="shared" si="87"/>
        <v>#VALUE!</v>
      </c>
    </row>
    <row r="543" spans="1:15">
      <c r="A543" s="10" t="str">
        <f t="shared" si="80"/>
        <v/>
      </c>
      <c r="B543" s="6" t="str">
        <f>'Fixed Rate'!C574</f>
        <v/>
      </c>
      <c r="C543" s="1" t="e">
        <f t="shared" si="81"/>
        <v>#VALUE!</v>
      </c>
      <c r="D543" s="5" t="e">
        <f>IF('Fixed Rate'!E574="",E543-C543,IF(ISBLANK('Fixed Rate'!E574),0,'Fixed Rate'!E574-C543))</f>
        <v>#VALUE!</v>
      </c>
      <c r="E543" s="1" t="e">
        <f t="shared" si="82"/>
        <v>#VALUE!</v>
      </c>
      <c r="F543" s="1" t="e">
        <f t="shared" si="88"/>
        <v>#VALUE!</v>
      </c>
      <c r="G543" s="1" t="e">
        <f t="shared" si="83"/>
        <v>#VALUE!</v>
      </c>
      <c r="I543" s="10" t="str">
        <f t="shared" si="84"/>
        <v/>
      </c>
      <c r="J543" s="6" t="str">
        <f>'Adjustable Rate'!C574</f>
        <v/>
      </c>
      <c r="K543" s="1" t="e">
        <f t="shared" si="85"/>
        <v>#VALUE!</v>
      </c>
      <c r="L543" s="5" t="e">
        <f>IF('Adjustable Rate'!E574="",M543-K543,IF(ISBLANK('Adjustable Rate'!E574),0,'Adjustable Rate'!E574-K543))</f>
        <v>#VALUE!</v>
      </c>
      <c r="M543" s="1" t="e">
        <f t="shared" si="86"/>
        <v>#VALUE!</v>
      </c>
      <c r="N543" s="1" t="e">
        <f t="shared" si="89"/>
        <v>#VALUE!</v>
      </c>
      <c r="O543" s="1" t="e">
        <f t="shared" si="87"/>
        <v>#VALUE!</v>
      </c>
    </row>
    <row r="544" spans="1:15">
      <c r="A544" s="10" t="str">
        <f t="shared" si="80"/>
        <v/>
      </c>
      <c r="B544" s="6" t="str">
        <f>'Fixed Rate'!C575</f>
        <v/>
      </c>
      <c r="C544" s="1" t="e">
        <f t="shared" si="81"/>
        <v>#VALUE!</v>
      </c>
      <c r="D544" s="5" t="e">
        <f>IF('Fixed Rate'!E575="",E544-C544,IF(ISBLANK('Fixed Rate'!E575),0,'Fixed Rate'!E575-C544))</f>
        <v>#VALUE!</v>
      </c>
      <c r="E544" s="1" t="e">
        <f t="shared" si="82"/>
        <v>#VALUE!</v>
      </c>
      <c r="F544" s="1" t="e">
        <f t="shared" si="88"/>
        <v>#VALUE!</v>
      </c>
      <c r="G544" s="1" t="e">
        <f t="shared" si="83"/>
        <v>#VALUE!</v>
      </c>
      <c r="I544" s="10" t="str">
        <f t="shared" si="84"/>
        <v/>
      </c>
      <c r="J544" s="6" t="str">
        <f>'Adjustable Rate'!C575</f>
        <v/>
      </c>
      <c r="K544" s="1" t="e">
        <f t="shared" si="85"/>
        <v>#VALUE!</v>
      </c>
      <c r="L544" s="5" t="e">
        <f>IF('Adjustable Rate'!E575="",M544-K544,IF(ISBLANK('Adjustable Rate'!E575),0,'Adjustable Rate'!E575-K544))</f>
        <v>#VALUE!</v>
      </c>
      <c r="M544" s="1" t="e">
        <f t="shared" si="86"/>
        <v>#VALUE!</v>
      </c>
      <c r="N544" s="1" t="e">
        <f t="shared" si="89"/>
        <v>#VALUE!</v>
      </c>
      <c r="O544" s="1" t="e">
        <f t="shared" si="87"/>
        <v>#VALUE!</v>
      </c>
    </row>
    <row r="545" spans="1:15">
      <c r="A545" s="10" t="str">
        <f t="shared" si="80"/>
        <v/>
      </c>
      <c r="B545" s="6" t="str">
        <f>'Fixed Rate'!C576</f>
        <v/>
      </c>
      <c r="C545" s="1" t="e">
        <f t="shared" si="81"/>
        <v>#VALUE!</v>
      </c>
      <c r="D545" s="5" t="e">
        <f>IF('Fixed Rate'!E576="",E545-C545,IF(ISBLANK('Fixed Rate'!E576),0,'Fixed Rate'!E576-C545))</f>
        <v>#VALUE!</v>
      </c>
      <c r="E545" s="1" t="e">
        <f t="shared" si="82"/>
        <v>#VALUE!</v>
      </c>
      <c r="F545" s="1" t="e">
        <f t="shared" si="88"/>
        <v>#VALUE!</v>
      </c>
      <c r="G545" s="1" t="e">
        <f t="shared" si="83"/>
        <v>#VALUE!</v>
      </c>
      <c r="I545" s="10" t="str">
        <f t="shared" si="84"/>
        <v/>
      </c>
      <c r="J545" s="6" t="str">
        <f>'Adjustable Rate'!C576</f>
        <v/>
      </c>
      <c r="K545" s="1" t="e">
        <f t="shared" si="85"/>
        <v>#VALUE!</v>
      </c>
      <c r="L545" s="5" t="e">
        <f>IF('Adjustable Rate'!E576="",M545-K545,IF(ISBLANK('Adjustable Rate'!E576),0,'Adjustable Rate'!E576-K545))</f>
        <v>#VALUE!</v>
      </c>
      <c r="M545" s="1" t="e">
        <f t="shared" si="86"/>
        <v>#VALUE!</v>
      </c>
      <c r="N545" s="1" t="e">
        <f t="shared" si="89"/>
        <v>#VALUE!</v>
      </c>
      <c r="O545" s="1" t="e">
        <f t="shared" si="87"/>
        <v>#VALUE!</v>
      </c>
    </row>
    <row r="546" spans="1:15">
      <c r="A546" s="10" t="str">
        <f t="shared" si="80"/>
        <v/>
      </c>
      <c r="B546" s="6" t="str">
        <f>'Fixed Rate'!C577</f>
        <v/>
      </c>
      <c r="C546" s="1" t="e">
        <f t="shared" si="81"/>
        <v>#VALUE!</v>
      </c>
      <c r="D546" s="5" t="e">
        <f>IF('Fixed Rate'!E577="",E546-C546,IF(ISBLANK('Fixed Rate'!E577),0,'Fixed Rate'!E577-C546))</f>
        <v>#VALUE!</v>
      </c>
      <c r="E546" s="1" t="e">
        <f t="shared" si="82"/>
        <v>#VALUE!</v>
      </c>
      <c r="F546" s="1" t="e">
        <f t="shared" si="88"/>
        <v>#VALUE!</v>
      </c>
      <c r="G546" s="1" t="e">
        <f t="shared" si="83"/>
        <v>#VALUE!</v>
      </c>
      <c r="I546" s="10" t="str">
        <f t="shared" si="84"/>
        <v/>
      </c>
      <c r="J546" s="6" t="str">
        <f>'Adjustable Rate'!C577</f>
        <v/>
      </c>
      <c r="K546" s="1" t="e">
        <f t="shared" si="85"/>
        <v>#VALUE!</v>
      </c>
      <c r="L546" s="5" t="e">
        <f>IF('Adjustable Rate'!E577="",M546-K546,IF(ISBLANK('Adjustable Rate'!E577),0,'Adjustable Rate'!E577-K546))</f>
        <v>#VALUE!</v>
      </c>
      <c r="M546" s="1" t="e">
        <f t="shared" si="86"/>
        <v>#VALUE!</v>
      </c>
      <c r="N546" s="1" t="e">
        <f t="shared" si="89"/>
        <v>#VALUE!</v>
      </c>
      <c r="O546" s="1" t="e">
        <f t="shared" si="87"/>
        <v>#VALUE!</v>
      </c>
    </row>
    <row r="547" spans="1:15">
      <c r="A547" s="10" t="str">
        <f t="shared" si="80"/>
        <v/>
      </c>
      <c r="B547" s="6" t="str">
        <f>'Fixed Rate'!C578</f>
        <v/>
      </c>
      <c r="C547" s="1" t="e">
        <f t="shared" si="81"/>
        <v>#VALUE!</v>
      </c>
      <c r="D547" s="5" t="e">
        <f>IF('Fixed Rate'!E578="",E547-C547,IF(ISBLANK('Fixed Rate'!E578),0,'Fixed Rate'!E578-C547))</f>
        <v>#VALUE!</v>
      </c>
      <c r="E547" s="1" t="e">
        <f t="shared" si="82"/>
        <v>#VALUE!</v>
      </c>
      <c r="F547" s="1" t="e">
        <f t="shared" si="88"/>
        <v>#VALUE!</v>
      </c>
      <c r="G547" s="1" t="e">
        <f t="shared" si="83"/>
        <v>#VALUE!</v>
      </c>
      <c r="I547" s="10" t="str">
        <f t="shared" si="84"/>
        <v/>
      </c>
      <c r="J547" s="6" t="str">
        <f>'Adjustable Rate'!C578</f>
        <v/>
      </c>
      <c r="K547" s="1" t="e">
        <f t="shared" si="85"/>
        <v>#VALUE!</v>
      </c>
      <c r="L547" s="5" t="e">
        <f>IF('Adjustable Rate'!E578="",M547-K547,IF(ISBLANK('Adjustable Rate'!E578),0,'Adjustable Rate'!E578-K547))</f>
        <v>#VALUE!</v>
      </c>
      <c r="M547" s="1" t="e">
        <f t="shared" si="86"/>
        <v>#VALUE!</v>
      </c>
      <c r="N547" s="1" t="e">
        <f t="shared" si="89"/>
        <v>#VALUE!</v>
      </c>
      <c r="O547" s="1" t="e">
        <f t="shared" si="87"/>
        <v>#VALUE!</v>
      </c>
    </row>
    <row r="548" spans="1:15">
      <c r="A548" s="10" t="str">
        <f t="shared" si="80"/>
        <v/>
      </c>
      <c r="B548" s="6" t="str">
        <f>'Fixed Rate'!C579</f>
        <v/>
      </c>
      <c r="C548" s="1" t="e">
        <f t="shared" si="81"/>
        <v>#VALUE!</v>
      </c>
      <c r="D548" s="5" t="e">
        <f>IF('Fixed Rate'!E579="",E548-C548,IF(ISBLANK('Fixed Rate'!E579),0,'Fixed Rate'!E579-C548))</f>
        <v>#VALUE!</v>
      </c>
      <c r="E548" s="1" t="e">
        <f t="shared" si="82"/>
        <v>#VALUE!</v>
      </c>
      <c r="F548" s="1" t="e">
        <f t="shared" si="88"/>
        <v>#VALUE!</v>
      </c>
      <c r="G548" s="1" t="e">
        <f t="shared" si="83"/>
        <v>#VALUE!</v>
      </c>
      <c r="I548" s="10" t="str">
        <f t="shared" si="84"/>
        <v/>
      </c>
      <c r="J548" s="6" t="str">
        <f>'Adjustable Rate'!C579</f>
        <v/>
      </c>
      <c r="K548" s="1" t="e">
        <f t="shared" si="85"/>
        <v>#VALUE!</v>
      </c>
      <c r="L548" s="5" t="e">
        <f>IF('Adjustable Rate'!E579="",M548-K548,IF(ISBLANK('Adjustable Rate'!E579),0,'Adjustable Rate'!E579-K548))</f>
        <v>#VALUE!</v>
      </c>
      <c r="M548" s="1" t="e">
        <f t="shared" si="86"/>
        <v>#VALUE!</v>
      </c>
      <c r="N548" s="1" t="e">
        <f t="shared" si="89"/>
        <v>#VALUE!</v>
      </c>
      <c r="O548" s="1" t="e">
        <f t="shared" si="87"/>
        <v>#VALUE!</v>
      </c>
    </row>
    <row r="549" spans="1:15">
      <c r="A549" s="10" t="str">
        <f t="shared" si="80"/>
        <v/>
      </c>
      <c r="B549" s="6" t="str">
        <f>'Fixed Rate'!C580</f>
        <v/>
      </c>
      <c r="C549" s="1" t="e">
        <f t="shared" si="81"/>
        <v>#VALUE!</v>
      </c>
      <c r="D549" s="5" t="e">
        <f>IF('Fixed Rate'!E580="",E549-C549,IF(ISBLANK('Fixed Rate'!E580),0,'Fixed Rate'!E580-C549))</f>
        <v>#VALUE!</v>
      </c>
      <c r="E549" s="1" t="e">
        <f t="shared" si="82"/>
        <v>#VALUE!</v>
      </c>
      <c r="F549" s="1" t="e">
        <f t="shared" si="88"/>
        <v>#VALUE!</v>
      </c>
      <c r="G549" s="1" t="e">
        <f t="shared" si="83"/>
        <v>#VALUE!</v>
      </c>
      <c r="I549" s="10" t="str">
        <f t="shared" si="84"/>
        <v/>
      </c>
      <c r="J549" s="6" t="str">
        <f>'Adjustable Rate'!C580</f>
        <v/>
      </c>
      <c r="K549" s="1" t="e">
        <f t="shared" si="85"/>
        <v>#VALUE!</v>
      </c>
      <c r="L549" s="5" t="e">
        <f>IF('Adjustable Rate'!E580="",M549-K549,IF(ISBLANK('Adjustable Rate'!E580),0,'Adjustable Rate'!E580-K549))</f>
        <v>#VALUE!</v>
      </c>
      <c r="M549" s="1" t="e">
        <f t="shared" si="86"/>
        <v>#VALUE!</v>
      </c>
      <c r="N549" s="1" t="e">
        <f t="shared" si="89"/>
        <v>#VALUE!</v>
      </c>
      <c r="O549" s="1" t="e">
        <f t="shared" si="87"/>
        <v>#VALUE!</v>
      </c>
    </row>
    <row r="550" spans="1:15">
      <c r="A550" s="10" t="str">
        <f t="shared" si="80"/>
        <v/>
      </c>
      <c r="B550" s="6" t="str">
        <f>'Fixed Rate'!C581</f>
        <v/>
      </c>
      <c r="C550" s="1" t="e">
        <f t="shared" si="81"/>
        <v>#VALUE!</v>
      </c>
      <c r="D550" s="5" t="e">
        <f>IF('Fixed Rate'!E581="",E550-C550,IF(ISBLANK('Fixed Rate'!E581),0,'Fixed Rate'!E581-C550))</f>
        <v>#VALUE!</v>
      </c>
      <c r="E550" s="1" t="e">
        <f t="shared" si="82"/>
        <v>#VALUE!</v>
      </c>
      <c r="F550" s="1" t="e">
        <f t="shared" si="88"/>
        <v>#VALUE!</v>
      </c>
      <c r="G550" s="1" t="e">
        <f t="shared" si="83"/>
        <v>#VALUE!</v>
      </c>
      <c r="I550" s="10" t="str">
        <f t="shared" si="84"/>
        <v/>
      </c>
      <c r="J550" s="6" t="str">
        <f>'Adjustable Rate'!C581</f>
        <v/>
      </c>
      <c r="K550" s="1" t="e">
        <f t="shared" si="85"/>
        <v>#VALUE!</v>
      </c>
      <c r="L550" s="5" t="e">
        <f>IF('Adjustable Rate'!E581="",M550-K550,IF(ISBLANK('Adjustable Rate'!E581),0,'Adjustable Rate'!E581-K550))</f>
        <v>#VALUE!</v>
      </c>
      <c r="M550" s="1" t="e">
        <f t="shared" si="86"/>
        <v>#VALUE!</v>
      </c>
      <c r="N550" s="1" t="e">
        <f t="shared" si="89"/>
        <v>#VALUE!</v>
      </c>
      <c r="O550" s="1" t="e">
        <f t="shared" si="87"/>
        <v>#VALUE!</v>
      </c>
    </row>
    <row r="551" spans="1:15">
      <c r="A551" s="10" t="str">
        <f t="shared" si="80"/>
        <v/>
      </c>
      <c r="B551" s="6" t="str">
        <f>'Fixed Rate'!C582</f>
        <v/>
      </c>
      <c r="C551" s="1" t="e">
        <f t="shared" si="81"/>
        <v>#VALUE!</v>
      </c>
      <c r="D551" s="5" t="e">
        <f>IF('Fixed Rate'!E582="",E551-C551,IF(ISBLANK('Fixed Rate'!E582),0,'Fixed Rate'!E582-C551))</f>
        <v>#VALUE!</v>
      </c>
      <c r="E551" s="1" t="e">
        <f t="shared" si="82"/>
        <v>#VALUE!</v>
      </c>
      <c r="F551" s="1" t="e">
        <f t="shared" si="88"/>
        <v>#VALUE!</v>
      </c>
      <c r="G551" s="1" t="e">
        <f t="shared" si="83"/>
        <v>#VALUE!</v>
      </c>
      <c r="I551" s="10" t="str">
        <f t="shared" si="84"/>
        <v/>
      </c>
      <c r="J551" s="6" t="str">
        <f>'Adjustable Rate'!C582</f>
        <v/>
      </c>
      <c r="K551" s="1" t="e">
        <f t="shared" si="85"/>
        <v>#VALUE!</v>
      </c>
      <c r="L551" s="5" t="e">
        <f>IF('Adjustable Rate'!E582="",M551-K551,IF(ISBLANK('Adjustable Rate'!E582),0,'Adjustable Rate'!E582-K551))</f>
        <v>#VALUE!</v>
      </c>
      <c r="M551" s="1" t="e">
        <f t="shared" si="86"/>
        <v>#VALUE!</v>
      </c>
      <c r="N551" s="1" t="e">
        <f t="shared" si="89"/>
        <v>#VALUE!</v>
      </c>
      <c r="O551" s="1" t="e">
        <f t="shared" si="87"/>
        <v>#VALUE!</v>
      </c>
    </row>
    <row r="552" spans="1:15">
      <c r="A552" s="10" t="str">
        <f t="shared" si="80"/>
        <v/>
      </c>
      <c r="B552" s="6" t="str">
        <f>'Fixed Rate'!C583</f>
        <v/>
      </c>
      <c r="C552" s="1" t="e">
        <f t="shared" si="81"/>
        <v>#VALUE!</v>
      </c>
      <c r="D552" s="5" t="e">
        <f>IF('Fixed Rate'!E583="",E552-C552,IF(ISBLANK('Fixed Rate'!E583),0,'Fixed Rate'!E583-C552))</f>
        <v>#VALUE!</v>
      </c>
      <c r="E552" s="1" t="e">
        <f t="shared" si="82"/>
        <v>#VALUE!</v>
      </c>
      <c r="F552" s="1" t="e">
        <f t="shared" si="88"/>
        <v>#VALUE!</v>
      </c>
      <c r="G552" s="1" t="e">
        <f t="shared" si="83"/>
        <v>#VALUE!</v>
      </c>
      <c r="I552" s="10" t="str">
        <f t="shared" si="84"/>
        <v/>
      </c>
      <c r="J552" s="6" t="str">
        <f>'Adjustable Rate'!C583</f>
        <v/>
      </c>
      <c r="K552" s="1" t="e">
        <f t="shared" si="85"/>
        <v>#VALUE!</v>
      </c>
      <c r="L552" s="5" t="e">
        <f>IF('Adjustable Rate'!E583="",M552-K552,IF(ISBLANK('Adjustable Rate'!E583),0,'Adjustable Rate'!E583-K552))</f>
        <v>#VALUE!</v>
      </c>
      <c r="M552" s="1" t="e">
        <f t="shared" si="86"/>
        <v>#VALUE!</v>
      </c>
      <c r="N552" s="1" t="e">
        <f t="shared" si="89"/>
        <v>#VALUE!</v>
      </c>
      <c r="O552" s="1" t="e">
        <f t="shared" si="87"/>
        <v>#VALUE!</v>
      </c>
    </row>
    <row r="553" spans="1:15">
      <c r="A553" s="10" t="str">
        <f t="shared" si="80"/>
        <v/>
      </c>
      <c r="B553" s="6" t="str">
        <f>'Fixed Rate'!C584</f>
        <v/>
      </c>
      <c r="C553" s="1" t="e">
        <f t="shared" si="81"/>
        <v>#VALUE!</v>
      </c>
      <c r="D553" s="5" t="e">
        <f>IF('Fixed Rate'!E584="",E553-C553,IF(ISBLANK('Fixed Rate'!E584),0,'Fixed Rate'!E584-C553))</f>
        <v>#VALUE!</v>
      </c>
      <c r="E553" s="1" t="e">
        <f t="shared" si="82"/>
        <v>#VALUE!</v>
      </c>
      <c r="F553" s="1" t="e">
        <f t="shared" si="88"/>
        <v>#VALUE!</v>
      </c>
      <c r="G553" s="1" t="e">
        <f t="shared" si="83"/>
        <v>#VALUE!</v>
      </c>
      <c r="I553" s="10" t="str">
        <f t="shared" si="84"/>
        <v/>
      </c>
      <c r="J553" s="6" t="str">
        <f>'Adjustable Rate'!C584</f>
        <v/>
      </c>
      <c r="K553" s="1" t="e">
        <f t="shared" si="85"/>
        <v>#VALUE!</v>
      </c>
      <c r="L553" s="5" t="e">
        <f>IF('Adjustable Rate'!E584="",M553-K553,IF(ISBLANK('Adjustable Rate'!E584),0,'Adjustable Rate'!E584-K553))</f>
        <v>#VALUE!</v>
      </c>
      <c r="M553" s="1" t="e">
        <f t="shared" si="86"/>
        <v>#VALUE!</v>
      </c>
      <c r="N553" s="1" t="e">
        <f t="shared" si="89"/>
        <v>#VALUE!</v>
      </c>
      <c r="O553" s="1" t="e">
        <f t="shared" si="87"/>
        <v>#VALUE!</v>
      </c>
    </row>
    <row r="554" spans="1:15">
      <c r="A554" s="10" t="str">
        <f t="shared" si="80"/>
        <v/>
      </c>
      <c r="B554" s="6" t="str">
        <f>'Fixed Rate'!C585</f>
        <v/>
      </c>
      <c r="C554" s="1" t="e">
        <f t="shared" si="81"/>
        <v>#VALUE!</v>
      </c>
      <c r="D554" s="5" t="e">
        <f>IF('Fixed Rate'!E585="",E554-C554,IF(ISBLANK('Fixed Rate'!E585),0,'Fixed Rate'!E585-C554))</f>
        <v>#VALUE!</v>
      </c>
      <c r="E554" s="1" t="e">
        <f t="shared" si="82"/>
        <v>#VALUE!</v>
      </c>
      <c r="F554" s="1" t="e">
        <f t="shared" si="88"/>
        <v>#VALUE!</v>
      </c>
      <c r="G554" s="1" t="e">
        <f t="shared" si="83"/>
        <v>#VALUE!</v>
      </c>
      <c r="I554" s="10" t="str">
        <f t="shared" si="84"/>
        <v/>
      </c>
      <c r="J554" s="6" t="str">
        <f>'Adjustable Rate'!C585</f>
        <v/>
      </c>
      <c r="K554" s="1" t="e">
        <f t="shared" si="85"/>
        <v>#VALUE!</v>
      </c>
      <c r="L554" s="5" t="e">
        <f>IF('Adjustable Rate'!E585="",M554-K554,IF(ISBLANK('Adjustable Rate'!E585),0,'Adjustable Rate'!E585-K554))</f>
        <v>#VALUE!</v>
      </c>
      <c r="M554" s="1" t="e">
        <f t="shared" si="86"/>
        <v>#VALUE!</v>
      </c>
      <c r="N554" s="1" t="e">
        <f t="shared" si="89"/>
        <v>#VALUE!</v>
      </c>
      <c r="O554" s="1" t="e">
        <f t="shared" si="87"/>
        <v>#VALUE!</v>
      </c>
    </row>
    <row r="555" spans="1:15">
      <c r="A555" s="10" t="str">
        <f t="shared" si="80"/>
        <v/>
      </c>
      <c r="B555" s="6" t="str">
        <f>'Fixed Rate'!C586</f>
        <v/>
      </c>
      <c r="C555" s="1" t="e">
        <f t="shared" si="81"/>
        <v>#VALUE!</v>
      </c>
      <c r="D555" s="5" t="e">
        <f>IF('Fixed Rate'!E586="",E555-C555,IF(ISBLANK('Fixed Rate'!E586),0,'Fixed Rate'!E586-C555))</f>
        <v>#VALUE!</v>
      </c>
      <c r="E555" s="1" t="e">
        <f t="shared" si="82"/>
        <v>#VALUE!</v>
      </c>
      <c r="F555" s="1" t="e">
        <f t="shared" si="88"/>
        <v>#VALUE!</v>
      </c>
      <c r="G555" s="1" t="e">
        <f t="shared" si="83"/>
        <v>#VALUE!</v>
      </c>
      <c r="I555" s="10" t="str">
        <f t="shared" si="84"/>
        <v/>
      </c>
      <c r="J555" s="6" t="str">
        <f>'Adjustable Rate'!C586</f>
        <v/>
      </c>
      <c r="K555" s="1" t="e">
        <f t="shared" si="85"/>
        <v>#VALUE!</v>
      </c>
      <c r="L555" s="5" t="e">
        <f>IF('Adjustable Rate'!E586="",M555-K555,IF(ISBLANK('Adjustable Rate'!E586),0,'Adjustable Rate'!E586-K555))</f>
        <v>#VALUE!</v>
      </c>
      <c r="M555" s="1" t="e">
        <f t="shared" si="86"/>
        <v>#VALUE!</v>
      </c>
      <c r="N555" s="1" t="e">
        <f t="shared" si="89"/>
        <v>#VALUE!</v>
      </c>
      <c r="O555" s="1" t="e">
        <f t="shared" si="87"/>
        <v>#VALUE!</v>
      </c>
    </row>
    <row r="556" spans="1:15">
      <c r="A556" s="10" t="str">
        <f t="shared" si="80"/>
        <v/>
      </c>
      <c r="B556" s="6" t="str">
        <f>'Fixed Rate'!C587</f>
        <v/>
      </c>
      <c r="C556" s="1" t="e">
        <f t="shared" si="81"/>
        <v>#VALUE!</v>
      </c>
      <c r="D556" s="5" t="e">
        <f>IF('Fixed Rate'!E587="",E556-C556,IF(ISBLANK('Fixed Rate'!E587),0,'Fixed Rate'!E587-C556))</f>
        <v>#VALUE!</v>
      </c>
      <c r="E556" s="1" t="e">
        <f t="shared" si="82"/>
        <v>#VALUE!</v>
      </c>
      <c r="F556" s="1" t="e">
        <f t="shared" si="88"/>
        <v>#VALUE!</v>
      </c>
      <c r="G556" s="1" t="e">
        <f t="shared" si="83"/>
        <v>#VALUE!</v>
      </c>
      <c r="I556" s="10" t="str">
        <f t="shared" si="84"/>
        <v/>
      </c>
      <c r="J556" s="6" t="str">
        <f>'Adjustable Rate'!C587</f>
        <v/>
      </c>
      <c r="K556" s="1" t="e">
        <f t="shared" si="85"/>
        <v>#VALUE!</v>
      </c>
      <c r="L556" s="5" t="e">
        <f>IF('Adjustable Rate'!E587="",M556-K556,IF(ISBLANK('Adjustable Rate'!E587),0,'Adjustable Rate'!E587-K556))</f>
        <v>#VALUE!</v>
      </c>
      <c r="M556" s="1" t="e">
        <f t="shared" si="86"/>
        <v>#VALUE!</v>
      </c>
      <c r="N556" s="1" t="e">
        <f t="shared" si="89"/>
        <v>#VALUE!</v>
      </c>
      <c r="O556" s="1" t="e">
        <f t="shared" si="87"/>
        <v>#VALUE!</v>
      </c>
    </row>
    <row r="557" spans="1:15">
      <c r="A557" s="10" t="str">
        <f t="shared" si="80"/>
        <v/>
      </c>
      <c r="B557" s="6" t="str">
        <f>'Fixed Rate'!C588</f>
        <v/>
      </c>
      <c r="C557" s="1" t="e">
        <f t="shared" si="81"/>
        <v>#VALUE!</v>
      </c>
      <c r="D557" s="5" t="e">
        <f>IF('Fixed Rate'!E588="",E557-C557,IF(ISBLANK('Fixed Rate'!E588),0,'Fixed Rate'!E588-C557))</f>
        <v>#VALUE!</v>
      </c>
      <c r="E557" s="1" t="e">
        <f t="shared" si="82"/>
        <v>#VALUE!</v>
      </c>
      <c r="F557" s="1" t="e">
        <f t="shared" si="88"/>
        <v>#VALUE!</v>
      </c>
      <c r="G557" s="1" t="e">
        <f t="shared" si="83"/>
        <v>#VALUE!</v>
      </c>
      <c r="I557" s="10" t="str">
        <f t="shared" si="84"/>
        <v/>
      </c>
      <c r="J557" s="6" t="str">
        <f>'Adjustable Rate'!C588</f>
        <v/>
      </c>
      <c r="K557" s="1" t="e">
        <f t="shared" si="85"/>
        <v>#VALUE!</v>
      </c>
      <c r="L557" s="5" t="e">
        <f>IF('Adjustable Rate'!E588="",M557-K557,IF(ISBLANK('Adjustable Rate'!E588),0,'Adjustable Rate'!E588-K557))</f>
        <v>#VALUE!</v>
      </c>
      <c r="M557" s="1" t="e">
        <f t="shared" si="86"/>
        <v>#VALUE!</v>
      </c>
      <c r="N557" s="1" t="e">
        <f t="shared" si="89"/>
        <v>#VALUE!</v>
      </c>
      <c r="O557" s="1" t="e">
        <f t="shared" si="87"/>
        <v>#VALUE!</v>
      </c>
    </row>
    <row r="558" spans="1:15">
      <c r="A558" s="10" t="str">
        <f t="shared" si="80"/>
        <v/>
      </c>
      <c r="B558" s="6" t="str">
        <f>'Fixed Rate'!C589</f>
        <v/>
      </c>
      <c r="C558" s="1" t="e">
        <f t="shared" si="81"/>
        <v>#VALUE!</v>
      </c>
      <c r="D558" s="5" t="e">
        <f>IF('Fixed Rate'!E589="",E558-C558,IF(ISBLANK('Fixed Rate'!E589),0,'Fixed Rate'!E589-C558))</f>
        <v>#VALUE!</v>
      </c>
      <c r="E558" s="1" t="e">
        <f t="shared" si="82"/>
        <v>#VALUE!</v>
      </c>
      <c r="F558" s="1" t="e">
        <f t="shared" si="88"/>
        <v>#VALUE!</v>
      </c>
      <c r="G558" s="1" t="e">
        <f t="shared" si="83"/>
        <v>#VALUE!</v>
      </c>
      <c r="I558" s="10" t="str">
        <f t="shared" si="84"/>
        <v/>
      </c>
      <c r="J558" s="6" t="str">
        <f>'Adjustable Rate'!C589</f>
        <v/>
      </c>
      <c r="K558" s="1" t="e">
        <f t="shared" si="85"/>
        <v>#VALUE!</v>
      </c>
      <c r="L558" s="5" t="e">
        <f>IF('Adjustable Rate'!E589="",M558-K558,IF(ISBLANK('Adjustable Rate'!E589),0,'Adjustable Rate'!E589-K558))</f>
        <v>#VALUE!</v>
      </c>
      <c r="M558" s="1" t="e">
        <f t="shared" si="86"/>
        <v>#VALUE!</v>
      </c>
      <c r="N558" s="1" t="e">
        <f t="shared" si="89"/>
        <v>#VALUE!</v>
      </c>
      <c r="O558" s="1" t="e">
        <f t="shared" si="87"/>
        <v>#VALUE!</v>
      </c>
    </row>
    <row r="559" spans="1:15">
      <c r="A559" s="10" t="str">
        <f t="shared" si="80"/>
        <v/>
      </c>
      <c r="B559" s="6" t="str">
        <f>'Fixed Rate'!C590</f>
        <v/>
      </c>
      <c r="C559" s="1" t="e">
        <f t="shared" si="81"/>
        <v>#VALUE!</v>
      </c>
      <c r="D559" s="5" t="e">
        <f>IF('Fixed Rate'!E590="",E559-C559,IF(ISBLANK('Fixed Rate'!E590),0,'Fixed Rate'!E590-C559))</f>
        <v>#VALUE!</v>
      </c>
      <c r="E559" s="1" t="e">
        <f t="shared" si="82"/>
        <v>#VALUE!</v>
      </c>
      <c r="F559" s="1" t="e">
        <f t="shared" si="88"/>
        <v>#VALUE!</v>
      </c>
      <c r="G559" s="1" t="e">
        <f t="shared" si="83"/>
        <v>#VALUE!</v>
      </c>
      <c r="I559" s="10" t="str">
        <f t="shared" si="84"/>
        <v/>
      </c>
      <c r="J559" s="6" t="str">
        <f>'Adjustable Rate'!C590</f>
        <v/>
      </c>
      <c r="K559" s="1" t="e">
        <f t="shared" si="85"/>
        <v>#VALUE!</v>
      </c>
      <c r="L559" s="5" t="e">
        <f>IF('Adjustable Rate'!E590="",M559-K559,IF(ISBLANK('Adjustable Rate'!E590),0,'Adjustable Rate'!E590-K559))</f>
        <v>#VALUE!</v>
      </c>
      <c r="M559" s="1" t="e">
        <f t="shared" si="86"/>
        <v>#VALUE!</v>
      </c>
      <c r="N559" s="1" t="e">
        <f t="shared" si="89"/>
        <v>#VALUE!</v>
      </c>
      <c r="O559" s="1" t="e">
        <f t="shared" si="87"/>
        <v>#VALUE!</v>
      </c>
    </row>
    <row r="560" spans="1:15">
      <c r="A560" s="10" t="str">
        <f t="shared" si="80"/>
        <v/>
      </c>
      <c r="B560" s="6" t="str">
        <f>'Fixed Rate'!C591</f>
        <v/>
      </c>
      <c r="C560" s="1" t="e">
        <f t="shared" si="81"/>
        <v>#VALUE!</v>
      </c>
      <c r="D560" s="5" t="e">
        <f>IF('Fixed Rate'!E591="",E560-C560,IF(ISBLANK('Fixed Rate'!E591),0,'Fixed Rate'!E591-C560))</f>
        <v>#VALUE!</v>
      </c>
      <c r="E560" s="1" t="e">
        <f t="shared" si="82"/>
        <v>#VALUE!</v>
      </c>
      <c r="F560" s="1" t="e">
        <f t="shared" si="88"/>
        <v>#VALUE!</v>
      </c>
      <c r="G560" s="1" t="e">
        <f t="shared" si="83"/>
        <v>#VALUE!</v>
      </c>
      <c r="I560" s="10" t="str">
        <f t="shared" si="84"/>
        <v/>
      </c>
      <c r="J560" s="6" t="str">
        <f>'Adjustable Rate'!C591</f>
        <v/>
      </c>
      <c r="K560" s="1" t="e">
        <f t="shared" si="85"/>
        <v>#VALUE!</v>
      </c>
      <c r="L560" s="5" t="e">
        <f>IF('Adjustable Rate'!E591="",M560-K560,IF(ISBLANK('Adjustable Rate'!E591),0,'Adjustable Rate'!E591-K560))</f>
        <v>#VALUE!</v>
      </c>
      <c r="M560" s="1" t="e">
        <f t="shared" si="86"/>
        <v>#VALUE!</v>
      </c>
      <c r="N560" s="1" t="e">
        <f t="shared" si="89"/>
        <v>#VALUE!</v>
      </c>
      <c r="O560" s="1" t="e">
        <f t="shared" si="87"/>
        <v>#VALUE!</v>
      </c>
    </row>
    <row r="561" spans="1:15">
      <c r="A561" s="10" t="str">
        <f t="shared" si="80"/>
        <v/>
      </c>
      <c r="B561" s="6" t="str">
        <f>'Fixed Rate'!C592</f>
        <v/>
      </c>
      <c r="C561" s="1" t="e">
        <f t="shared" si="81"/>
        <v>#VALUE!</v>
      </c>
      <c r="D561" s="5" t="e">
        <f>IF('Fixed Rate'!E592="",E561-C561,IF(ISBLANK('Fixed Rate'!E592),0,'Fixed Rate'!E592-C561))</f>
        <v>#VALUE!</v>
      </c>
      <c r="E561" s="1" t="e">
        <f t="shared" si="82"/>
        <v>#VALUE!</v>
      </c>
      <c r="F561" s="1" t="e">
        <f t="shared" si="88"/>
        <v>#VALUE!</v>
      </c>
      <c r="G561" s="1" t="e">
        <f t="shared" si="83"/>
        <v>#VALUE!</v>
      </c>
      <c r="I561" s="10" t="str">
        <f t="shared" si="84"/>
        <v/>
      </c>
      <c r="J561" s="6" t="str">
        <f>'Adjustable Rate'!C592</f>
        <v/>
      </c>
      <c r="K561" s="1" t="e">
        <f t="shared" si="85"/>
        <v>#VALUE!</v>
      </c>
      <c r="L561" s="5" t="e">
        <f>IF('Adjustable Rate'!E592="",M561-K561,IF(ISBLANK('Adjustable Rate'!E592),0,'Adjustable Rate'!E592-K561))</f>
        <v>#VALUE!</v>
      </c>
      <c r="M561" s="1" t="e">
        <f t="shared" si="86"/>
        <v>#VALUE!</v>
      </c>
      <c r="N561" s="1" t="e">
        <f t="shared" si="89"/>
        <v>#VALUE!</v>
      </c>
      <c r="O561" s="1" t="e">
        <f t="shared" si="87"/>
        <v>#VALUE!</v>
      </c>
    </row>
    <row r="562" spans="1:15">
      <c r="A562" s="10" t="str">
        <f t="shared" si="80"/>
        <v/>
      </c>
      <c r="B562" s="6" t="str">
        <f>'Fixed Rate'!C593</f>
        <v/>
      </c>
      <c r="C562" s="1" t="e">
        <f t="shared" si="81"/>
        <v>#VALUE!</v>
      </c>
      <c r="D562" s="5" t="e">
        <f>IF('Fixed Rate'!E593="",E562-C562,IF(ISBLANK('Fixed Rate'!E593),0,'Fixed Rate'!E593-C562))</f>
        <v>#VALUE!</v>
      </c>
      <c r="E562" s="1" t="e">
        <f t="shared" si="82"/>
        <v>#VALUE!</v>
      </c>
      <c r="F562" s="1" t="e">
        <f t="shared" si="88"/>
        <v>#VALUE!</v>
      </c>
      <c r="G562" s="1" t="e">
        <f t="shared" si="83"/>
        <v>#VALUE!</v>
      </c>
      <c r="I562" s="10" t="str">
        <f t="shared" si="84"/>
        <v/>
      </c>
      <c r="J562" s="6" t="str">
        <f>'Adjustable Rate'!C593</f>
        <v/>
      </c>
      <c r="K562" s="1" t="e">
        <f t="shared" si="85"/>
        <v>#VALUE!</v>
      </c>
      <c r="L562" s="5" t="e">
        <f>IF('Adjustable Rate'!E593="",M562-K562,IF(ISBLANK('Adjustable Rate'!E593),0,'Adjustable Rate'!E593-K562))</f>
        <v>#VALUE!</v>
      </c>
      <c r="M562" s="1" t="e">
        <f t="shared" si="86"/>
        <v>#VALUE!</v>
      </c>
      <c r="N562" s="1" t="e">
        <f t="shared" si="89"/>
        <v>#VALUE!</v>
      </c>
      <c r="O562" s="1" t="e">
        <f t="shared" si="87"/>
        <v>#VALUE!</v>
      </c>
    </row>
    <row r="563" spans="1:15">
      <c r="A563" s="10" t="str">
        <f t="shared" si="80"/>
        <v/>
      </c>
      <c r="B563" s="6" t="str">
        <f>'Fixed Rate'!C594</f>
        <v/>
      </c>
      <c r="C563" s="1" t="e">
        <f t="shared" si="81"/>
        <v>#VALUE!</v>
      </c>
      <c r="D563" s="5" t="e">
        <f>IF('Fixed Rate'!E594="",E563-C563,IF(ISBLANK('Fixed Rate'!E594),0,'Fixed Rate'!E594-C563))</f>
        <v>#VALUE!</v>
      </c>
      <c r="E563" s="1" t="e">
        <f t="shared" si="82"/>
        <v>#VALUE!</v>
      </c>
      <c r="F563" s="1" t="e">
        <f t="shared" si="88"/>
        <v>#VALUE!</v>
      </c>
      <c r="G563" s="1" t="e">
        <f t="shared" si="83"/>
        <v>#VALUE!</v>
      </c>
      <c r="I563" s="10" t="str">
        <f t="shared" si="84"/>
        <v/>
      </c>
      <c r="J563" s="6" t="str">
        <f>'Adjustable Rate'!C594</f>
        <v/>
      </c>
      <c r="K563" s="1" t="e">
        <f t="shared" si="85"/>
        <v>#VALUE!</v>
      </c>
      <c r="L563" s="5" t="e">
        <f>IF('Adjustable Rate'!E594="",M563-K563,IF(ISBLANK('Adjustable Rate'!E594),0,'Adjustable Rate'!E594-K563))</f>
        <v>#VALUE!</v>
      </c>
      <c r="M563" s="1" t="e">
        <f t="shared" si="86"/>
        <v>#VALUE!</v>
      </c>
      <c r="N563" s="1" t="e">
        <f t="shared" si="89"/>
        <v>#VALUE!</v>
      </c>
      <c r="O563" s="1" t="e">
        <f t="shared" si="87"/>
        <v>#VALUE!</v>
      </c>
    </row>
    <row r="564" spans="1:15">
      <c r="A564" s="10" t="str">
        <f t="shared" si="80"/>
        <v/>
      </c>
      <c r="B564" s="6" t="str">
        <f>'Fixed Rate'!C595</f>
        <v/>
      </c>
      <c r="C564" s="1" t="e">
        <f t="shared" si="81"/>
        <v>#VALUE!</v>
      </c>
      <c r="D564" s="5" t="e">
        <f>IF('Fixed Rate'!E595="",E564-C564,IF(ISBLANK('Fixed Rate'!E595),0,'Fixed Rate'!E595-C564))</f>
        <v>#VALUE!</v>
      </c>
      <c r="E564" s="1" t="e">
        <f t="shared" si="82"/>
        <v>#VALUE!</v>
      </c>
      <c r="F564" s="1" t="e">
        <f t="shared" si="88"/>
        <v>#VALUE!</v>
      </c>
      <c r="G564" s="1" t="e">
        <f t="shared" si="83"/>
        <v>#VALUE!</v>
      </c>
      <c r="I564" s="10" t="str">
        <f t="shared" si="84"/>
        <v/>
      </c>
      <c r="J564" s="6" t="str">
        <f>'Adjustable Rate'!C595</f>
        <v/>
      </c>
      <c r="K564" s="1" t="e">
        <f t="shared" si="85"/>
        <v>#VALUE!</v>
      </c>
      <c r="L564" s="5" t="e">
        <f>IF('Adjustable Rate'!E595="",M564-K564,IF(ISBLANK('Adjustable Rate'!E595),0,'Adjustable Rate'!E595-K564))</f>
        <v>#VALUE!</v>
      </c>
      <c r="M564" s="1" t="e">
        <f t="shared" si="86"/>
        <v>#VALUE!</v>
      </c>
      <c r="N564" s="1" t="e">
        <f t="shared" si="89"/>
        <v>#VALUE!</v>
      </c>
      <c r="O564" s="1" t="e">
        <f t="shared" si="87"/>
        <v>#VALUE!</v>
      </c>
    </row>
    <row r="565" spans="1:15">
      <c r="A565" s="10" t="str">
        <f t="shared" si="80"/>
        <v/>
      </c>
      <c r="B565" s="6" t="str">
        <f>'Fixed Rate'!C596</f>
        <v/>
      </c>
      <c r="C565" s="1" t="e">
        <f t="shared" si="81"/>
        <v>#VALUE!</v>
      </c>
      <c r="D565" s="5" t="e">
        <f>IF('Fixed Rate'!E596="",E565-C565,IF(ISBLANK('Fixed Rate'!E596),0,'Fixed Rate'!E596-C565))</f>
        <v>#VALUE!</v>
      </c>
      <c r="E565" s="1" t="e">
        <f t="shared" si="82"/>
        <v>#VALUE!</v>
      </c>
      <c r="F565" s="1" t="e">
        <f t="shared" si="88"/>
        <v>#VALUE!</v>
      </c>
      <c r="G565" s="1" t="e">
        <f t="shared" si="83"/>
        <v>#VALUE!</v>
      </c>
      <c r="I565" s="10" t="str">
        <f t="shared" si="84"/>
        <v/>
      </c>
      <c r="J565" s="6" t="str">
        <f>'Adjustable Rate'!C596</f>
        <v/>
      </c>
      <c r="K565" s="1" t="e">
        <f t="shared" si="85"/>
        <v>#VALUE!</v>
      </c>
      <c r="L565" s="5" t="e">
        <f>IF('Adjustable Rate'!E596="",M565-K565,IF(ISBLANK('Adjustable Rate'!E596),0,'Adjustable Rate'!E596-K565))</f>
        <v>#VALUE!</v>
      </c>
      <c r="M565" s="1" t="e">
        <f t="shared" si="86"/>
        <v>#VALUE!</v>
      </c>
      <c r="N565" s="1" t="e">
        <f t="shared" si="89"/>
        <v>#VALUE!</v>
      </c>
      <c r="O565" s="1" t="e">
        <f t="shared" si="87"/>
        <v>#VALUE!</v>
      </c>
    </row>
    <row r="566" spans="1:15">
      <c r="A566" s="10" t="str">
        <f t="shared" si="80"/>
        <v/>
      </c>
      <c r="B566" s="6" t="str">
        <f>'Fixed Rate'!C597</f>
        <v/>
      </c>
      <c r="C566" s="1" t="e">
        <f t="shared" si="81"/>
        <v>#VALUE!</v>
      </c>
      <c r="D566" s="5" t="e">
        <f>IF('Fixed Rate'!E597="",E566-C566,IF(ISBLANK('Fixed Rate'!E597),0,'Fixed Rate'!E597-C566))</f>
        <v>#VALUE!</v>
      </c>
      <c r="E566" s="1" t="e">
        <f t="shared" si="82"/>
        <v>#VALUE!</v>
      </c>
      <c r="F566" s="1" t="e">
        <f t="shared" si="88"/>
        <v>#VALUE!</v>
      </c>
      <c r="G566" s="1" t="e">
        <f t="shared" si="83"/>
        <v>#VALUE!</v>
      </c>
      <c r="I566" s="10" t="str">
        <f t="shared" si="84"/>
        <v/>
      </c>
      <c r="J566" s="6" t="str">
        <f>'Adjustable Rate'!C597</f>
        <v/>
      </c>
      <c r="K566" s="1" t="e">
        <f t="shared" si="85"/>
        <v>#VALUE!</v>
      </c>
      <c r="L566" s="5" t="e">
        <f>IF('Adjustable Rate'!E597="",M566-K566,IF(ISBLANK('Adjustable Rate'!E597),0,'Adjustable Rate'!E597-K566))</f>
        <v>#VALUE!</v>
      </c>
      <c r="M566" s="1" t="e">
        <f t="shared" si="86"/>
        <v>#VALUE!</v>
      </c>
      <c r="N566" s="1" t="e">
        <f t="shared" si="89"/>
        <v>#VALUE!</v>
      </c>
      <c r="O566" s="1" t="e">
        <f t="shared" si="87"/>
        <v>#VALUE!</v>
      </c>
    </row>
    <row r="567" spans="1:15">
      <c r="A567" s="10" t="str">
        <f t="shared" si="80"/>
        <v/>
      </c>
      <c r="B567" s="6" t="str">
        <f>'Fixed Rate'!C598</f>
        <v/>
      </c>
      <c r="C567" s="1" t="e">
        <f t="shared" si="81"/>
        <v>#VALUE!</v>
      </c>
      <c r="D567" s="5" t="e">
        <f>IF('Fixed Rate'!E598="",E567-C567,IF(ISBLANK('Fixed Rate'!E598),0,'Fixed Rate'!E598-C567))</f>
        <v>#VALUE!</v>
      </c>
      <c r="E567" s="1" t="e">
        <f t="shared" si="82"/>
        <v>#VALUE!</v>
      </c>
      <c r="F567" s="1" t="e">
        <f t="shared" si="88"/>
        <v>#VALUE!</v>
      </c>
      <c r="G567" s="1" t="e">
        <f t="shared" si="83"/>
        <v>#VALUE!</v>
      </c>
      <c r="I567" s="10" t="str">
        <f t="shared" si="84"/>
        <v/>
      </c>
      <c r="J567" s="6" t="str">
        <f>'Adjustable Rate'!C598</f>
        <v/>
      </c>
      <c r="K567" s="1" t="e">
        <f t="shared" si="85"/>
        <v>#VALUE!</v>
      </c>
      <c r="L567" s="5" t="e">
        <f>IF('Adjustable Rate'!E598="",M567-K567,IF(ISBLANK('Adjustable Rate'!E598),0,'Adjustable Rate'!E598-K567))</f>
        <v>#VALUE!</v>
      </c>
      <c r="M567" s="1" t="e">
        <f t="shared" si="86"/>
        <v>#VALUE!</v>
      </c>
      <c r="N567" s="1" t="e">
        <f t="shared" si="89"/>
        <v>#VALUE!</v>
      </c>
      <c r="O567" s="1" t="e">
        <f t="shared" si="87"/>
        <v>#VALUE!</v>
      </c>
    </row>
    <row r="568" spans="1:15">
      <c r="A568" s="10" t="str">
        <f t="shared" si="80"/>
        <v/>
      </c>
      <c r="B568" s="6" t="str">
        <f>'Fixed Rate'!C599</f>
        <v/>
      </c>
      <c r="C568" s="1" t="e">
        <f t="shared" si="81"/>
        <v>#VALUE!</v>
      </c>
      <c r="D568" s="5" t="e">
        <f>IF('Fixed Rate'!E599="",E568-C568,IF(ISBLANK('Fixed Rate'!E599),0,'Fixed Rate'!E599-C568))</f>
        <v>#VALUE!</v>
      </c>
      <c r="E568" s="1" t="e">
        <f t="shared" si="82"/>
        <v>#VALUE!</v>
      </c>
      <c r="F568" s="1" t="e">
        <f t="shared" si="88"/>
        <v>#VALUE!</v>
      </c>
      <c r="G568" s="1" t="e">
        <f t="shared" si="83"/>
        <v>#VALUE!</v>
      </c>
      <c r="I568" s="10" t="str">
        <f t="shared" si="84"/>
        <v/>
      </c>
      <c r="J568" s="6" t="str">
        <f>'Adjustable Rate'!C599</f>
        <v/>
      </c>
      <c r="K568" s="1" t="e">
        <f t="shared" si="85"/>
        <v>#VALUE!</v>
      </c>
      <c r="L568" s="5" t="e">
        <f>IF('Adjustable Rate'!E599="",M568-K568,IF(ISBLANK('Adjustable Rate'!E599),0,'Adjustable Rate'!E599-K568))</f>
        <v>#VALUE!</v>
      </c>
      <c r="M568" s="1" t="e">
        <f t="shared" si="86"/>
        <v>#VALUE!</v>
      </c>
      <c r="N568" s="1" t="e">
        <f t="shared" si="89"/>
        <v>#VALUE!</v>
      </c>
      <c r="O568" s="1" t="e">
        <f t="shared" si="87"/>
        <v>#VALUE!</v>
      </c>
    </row>
    <row r="569" spans="1:15">
      <c r="A569" s="10" t="str">
        <f t="shared" si="80"/>
        <v/>
      </c>
      <c r="B569" s="6" t="str">
        <f>'Fixed Rate'!C600</f>
        <v/>
      </c>
      <c r="C569" s="1" t="e">
        <f t="shared" si="81"/>
        <v>#VALUE!</v>
      </c>
      <c r="D569" s="5" t="e">
        <f>IF('Fixed Rate'!E600="",E569-C569,IF(ISBLANK('Fixed Rate'!E600),0,'Fixed Rate'!E600-C569))</f>
        <v>#VALUE!</v>
      </c>
      <c r="E569" s="1" t="e">
        <f t="shared" si="82"/>
        <v>#VALUE!</v>
      </c>
      <c r="F569" s="1" t="e">
        <f t="shared" si="88"/>
        <v>#VALUE!</v>
      </c>
      <c r="G569" s="1" t="e">
        <f t="shared" si="83"/>
        <v>#VALUE!</v>
      </c>
      <c r="I569" s="10" t="str">
        <f t="shared" si="84"/>
        <v/>
      </c>
      <c r="J569" s="6" t="str">
        <f>'Adjustable Rate'!C600</f>
        <v/>
      </c>
      <c r="K569" s="1" t="e">
        <f t="shared" si="85"/>
        <v>#VALUE!</v>
      </c>
      <c r="L569" s="5" t="e">
        <f>IF('Adjustable Rate'!E600="",M569-K569,IF(ISBLANK('Adjustable Rate'!E600),0,'Adjustable Rate'!E600-K569))</f>
        <v>#VALUE!</v>
      </c>
      <c r="M569" s="1" t="e">
        <f t="shared" si="86"/>
        <v>#VALUE!</v>
      </c>
      <c r="N569" s="1" t="e">
        <f t="shared" si="89"/>
        <v>#VALUE!</v>
      </c>
      <c r="O569" s="1" t="e">
        <f t="shared" si="87"/>
        <v>#VALUE!</v>
      </c>
    </row>
    <row r="570" spans="1:15">
      <c r="A570" s="10" t="str">
        <f t="shared" si="80"/>
        <v/>
      </c>
      <c r="B570" s="6" t="str">
        <f>'Fixed Rate'!C601</f>
        <v/>
      </c>
      <c r="C570" s="1" t="e">
        <f t="shared" si="81"/>
        <v>#VALUE!</v>
      </c>
      <c r="D570" s="5" t="e">
        <f>IF('Fixed Rate'!E601="",E570-C570,IF(ISBLANK('Fixed Rate'!E601),0,'Fixed Rate'!E601-C570))</f>
        <v>#VALUE!</v>
      </c>
      <c r="E570" s="1" t="e">
        <f t="shared" si="82"/>
        <v>#VALUE!</v>
      </c>
      <c r="F570" s="1" t="e">
        <f t="shared" si="88"/>
        <v>#VALUE!</v>
      </c>
      <c r="G570" s="1" t="e">
        <f t="shared" si="83"/>
        <v>#VALUE!</v>
      </c>
      <c r="I570" s="10" t="str">
        <f t="shared" si="84"/>
        <v/>
      </c>
      <c r="J570" s="6" t="str">
        <f>'Adjustable Rate'!C601</f>
        <v/>
      </c>
      <c r="K570" s="1" t="e">
        <f t="shared" si="85"/>
        <v>#VALUE!</v>
      </c>
      <c r="L570" s="5" t="e">
        <f>IF('Adjustable Rate'!E601="",M570-K570,IF(ISBLANK('Adjustable Rate'!E601),0,'Adjustable Rate'!E601-K570))</f>
        <v>#VALUE!</v>
      </c>
      <c r="M570" s="1" t="e">
        <f t="shared" si="86"/>
        <v>#VALUE!</v>
      </c>
      <c r="N570" s="1" t="e">
        <f t="shared" si="89"/>
        <v>#VALUE!</v>
      </c>
      <c r="O570" s="1" t="e">
        <f t="shared" si="87"/>
        <v>#VALUE!</v>
      </c>
    </row>
    <row r="571" spans="1:15">
      <c r="A571" s="10" t="str">
        <f t="shared" si="80"/>
        <v/>
      </c>
      <c r="B571" s="6" t="str">
        <f>'Fixed Rate'!C602</f>
        <v/>
      </c>
      <c r="C571" s="1" t="e">
        <f t="shared" si="81"/>
        <v>#VALUE!</v>
      </c>
      <c r="D571" s="5" t="e">
        <f>IF('Fixed Rate'!E602="",E571-C571,IF(ISBLANK('Fixed Rate'!E602),0,'Fixed Rate'!E602-C571))</f>
        <v>#VALUE!</v>
      </c>
      <c r="E571" s="1" t="e">
        <f t="shared" si="82"/>
        <v>#VALUE!</v>
      </c>
      <c r="F571" s="1" t="e">
        <f t="shared" si="88"/>
        <v>#VALUE!</v>
      </c>
      <c r="G571" s="1" t="e">
        <f t="shared" si="83"/>
        <v>#VALUE!</v>
      </c>
      <c r="I571" s="10" t="str">
        <f t="shared" si="84"/>
        <v/>
      </c>
      <c r="J571" s="6" t="str">
        <f>'Adjustable Rate'!C602</f>
        <v/>
      </c>
      <c r="K571" s="1" t="e">
        <f t="shared" si="85"/>
        <v>#VALUE!</v>
      </c>
      <c r="L571" s="5" t="e">
        <f>IF('Adjustable Rate'!E602="",M571-K571,IF(ISBLANK('Adjustable Rate'!E602),0,'Adjustable Rate'!E602-K571))</f>
        <v>#VALUE!</v>
      </c>
      <c r="M571" s="1" t="e">
        <f t="shared" si="86"/>
        <v>#VALUE!</v>
      </c>
      <c r="N571" s="1" t="e">
        <f t="shared" si="89"/>
        <v>#VALUE!</v>
      </c>
      <c r="O571" s="1" t="e">
        <f t="shared" si="87"/>
        <v>#VALUE!</v>
      </c>
    </row>
    <row r="572" spans="1:15">
      <c r="A572" s="10" t="str">
        <f t="shared" si="80"/>
        <v/>
      </c>
      <c r="B572" s="6" t="str">
        <f>'Fixed Rate'!C603</f>
        <v/>
      </c>
      <c r="C572" s="1" t="e">
        <f t="shared" si="81"/>
        <v>#VALUE!</v>
      </c>
      <c r="D572" s="5" t="e">
        <f>IF('Fixed Rate'!E603="",E572-C572,IF(ISBLANK('Fixed Rate'!E603),0,'Fixed Rate'!E603-C572))</f>
        <v>#VALUE!</v>
      </c>
      <c r="E572" s="1" t="e">
        <f t="shared" si="82"/>
        <v>#VALUE!</v>
      </c>
      <c r="F572" s="1" t="e">
        <f t="shared" si="88"/>
        <v>#VALUE!</v>
      </c>
      <c r="G572" s="1" t="e">
        <f t="shared" si="83"/>
        <v>#VALUE!</v>
      </c>
      <c r="I572" s="10" t="str">
        <f t="shared" si="84"/>
        <v/>
      </c>
      <c r="J572" s="6" t="str">
        <f>'Adjustable Rate'!C603</f>
        <v/>
      </c>
      <c r="K572" s="1" t="e">
        <f t="shared" si="85"/>
        <v>#VALUE!</v>
      </c>
      <c r="L572" s="5" t="e">
        <f>IF('Adjustable Rate'!E603="",M572-K572,IF(ISBLANK('Adjustable Rate'!E603),0,'Adjustable Rate'!E603-K572))</f>
        <v>#VALUE!</v>
      </c>
      <c r="M572" s="1" t="e">
        <f t="shared" si="86"/>
        <v>#VALUE!</v>
      </c>
      <c r="N572" s="1" t="e">
        <f t="shared" si="89"/>
        <v>#VALUE!</v>
      </c>
      <c r="O572" s="1" t="e">
        <f t="shared" si="87"/>
        <v>#VALUE!</v>
      </c>
    </row>
    <row r="573" spans="1:15">
      <c r="A573" s="10" t="str">
        <f t="shared" si="80"/>
        <v/>
      </c>
      <c r="B573" s="6" t="str">
        <f>'Fixed Rate'!C604</f>
        <v/>
      </c>
      <c r="C573" s="1" t="e">
        <f t="shared" si="81"/>
        <v>#VALUE!</v>
      </c>
      <c r="D573" s="5" t="e">
        <f>IF('Fixed Rate'!E604="",E573-C573,IF(ISBLANK('Fixed Rate'!E604),0,'Fixed Rate'!E604-C573))</f>
        <v>#VALUE!</v>
      </c>
      <c r="E573" s="1" t="e">
        <f t="shared" si="82"/>
        <v>#VALUE!</v>
      </c>
      <c r="F573" s="1" t="e">
        <f t="shared" si="88"/>
        <v>#VALUE!</v>
      </c>
      <c r="G573" s="1" t="e">
        <f t="shared" si="83"/>
        <v>#VALUE!</v>
      </c>
      <c r="I573" s="10" t="str">
        <f t="shared" si="84"/>
        <v/>
      </c>
      <c r="J573" s="6" t="str">
        <f>'Adjustable Rate'!C604</f>
        <v/>
      </c>
      <c r="K573" s="1" t="e">
        <f t="shared" si="85"/>
        <v>#VALUE!</v>
      </c>
      <c r="L573" s="5" t="e">
        <f>IF('Adjustable Rate'!E604="",M573-K573,IF(ISBLANK('Adjustable Rate'!E604),0,'Adjustable Rate'!E604-K573))</f>
        <v>#VALUE!</v>
      </c>
      <c r="M573" s="1" t="e">
        <f t="shared" si="86"/>
        <v>#VALUE!</v>
      </c>
      <c r="N573" s="1" t="e">
        <f t="shared" si="89"/>
        <v>#VALUE!</v>
      </c>
      <c r="O573" s="1" t="e">
        <f t="shared" si="87"/>
        <v>#VALUE!</v>
      </c>
    </row>
    <row r="574" spans="1:15">
      <c r="A574" s="10" t="str">
        <f t="shared" si="80"/>
        <v/>
      </c>
      <c r="B574" s="6" t="str">
        <f>'Fixed Rate'!C605</f>
        <v/>
      </c>
      <c r="C574" s="1" t="e">
        <f t="shared" si="81"/>
        <v>#VALUE!</v>
      </c>
      <c r="D574" s="5" t="e">
        <f>IF('Fixed Rate'!E605="",E574-C574,IF(ISBLANK('Fixed Rate'!E605),0,'Fixed Rate'!E605-C574))</f>
        <v>#VALUE!</v>
      </c>
      <c r="E574" s="1" t="e">
        <f t="shared" si="82"/>
        <v>#VALUE!</v>
      </c>
      <c r="F574" s="1" t="e">
        <f t="shared" si="88"/>
        <v>#VALUE!</v>
      </c>
      <c r="G574" s="1" t="e">
        <f t="shared" si="83"/>
        <v>#VALUE!</v>
      </c>
      <c r="I574" s="10" t="str">
        <f t="shared" si="84"/>
        <v/>
      </c>
      <c r="J574" s="6" t="str">
        <f>'Adjustable Rate'!C605</f>
        <v/>
      </c>
      <c r="K574" s="1" t="e">
        <f t="shared" si="85"/>
        <v>#VALUE!</v>
      </c>
      <c r="L574" s="5" t="e">
        <f>IF('Adjustable Rate'!E605="",M574-K574,IF(ISBLANK('Adjustable Rate'!E605),0,'Adjustable Rate'!E605-K574))</f>
        <v>#VALUE!</v>
      </c>
      <c r="M574" s="1" t="e">
        <f t="shared" si="86"/>
        <v>#VALUE!</v>
      </c>
      <c r="N574" s="1" t="e">
        <f t="shared" si="89"/>
        <v>#VALUE!</v>
      </c>
      <c r="O574" s="1" t="e">
        <f t="shared" si="87"/>
        <v>#VALUE!</v>
      </c>
    </row>
    <row r="575" spans="1:15">
      <c r="A575" s="10" t="str">
        <f t="shared" si="80"/>
        <v/>
      </c>
      <c r="B575" s="6" t="str">
        <f>'Fixed Rate'!C606</f>
        <v/>
      </c>
      <c r="C575" s="1" t="e">
        <f t="shared" si="81"/>
        <v>#VALUE!</v>
      </c>
      <c r="D575" s="5" t="e">
        <f>IF('Fixed Rate'!E606="",E575-C575,IF(ISBLANK('Fixed Rate'!E606),0,'Fixed Rate'!E606-C575))</f>
        <v>#VALUE!</v>
      </c>
      <c r="E575" s="1" t="e">
        <f t="shared" si="82"/>
        <v>#VALUE!</v>
      </c>
      <c r="F575" s="1" t="e">
        <f t="shared" si="88"/>
        <v>#VALUE!</v>
      </c>
      <c r="G575" s="1" t="e">
        <f t="shared" si="83"/>
        <v>#VALUE!</v>
      </c>
      <c r="I575" s="10" t="str">
        <f t="shared" si="84"/>
        <v/>
      </c>
      <c r="J575" s="6" t="str">
        <f>'Adjustable Rate'!C606</f>
        <v/>
      </c>
      <c r="K575" s="1" t="e">
        <f t="shared" si="85"/>
        <v>#VALUE!</v>
      </c>
      <c r="L575" s="5" t="e">
        <f>IF('Adjustable Rate'!E606="",M575-K575,IF(ISBLANK('Adjustable Rate'!E606),0,'Adjustable Rate'!E606-K575))</f>
        <v>#VALUE!</v>
      </c>
      <c r="M575" s="1" t="e">
        <f t="shared" si="86"/>
        <v>#VALUE!</v>
      </c>
      <c r="N575" s="1" t="e">
        <f t="shared" si="89"/>
        <v>#VALUE!</v>
      </c>
      <c r="O575" s="1" t="e">
        <f t="shared" si="87"/>
        <v>#VALUE!</v>
      </c>
    </row>
    <row r="576" spans="1:15">
      <c r="A576" s="10" t="str">
        <f t="shared" si="80"/>
        <v/>
      </c>
      <c r="B576" s="6" t="str">
        <f>'Fixed Rate'!C607</f>
        <v/>
      </c>
      <c r="C576" s="1" t="e">
        <f t="shared" si="81"/>
        <v>#VALUE!</v>
      </c>
      <c r="D576" s="5" t="e">
        <f>IF('Fixed Rate'!E607="",E576-C576,IF(ISBLANK('Fixed Rate'!E607),0,'Fixed Rate'!E607-C576))</f>
        <v>#VALUE!</v>
      </c>
      <c r="E576" s="1" t="e">
        <f t="shared" si="82"/>
        <v>#VALUE!</v>
      </c>
      <c r="F576" s="1" t="e">
        <f t="shared" si="88"/>
        <v>#VALUE!</v>
      </c>
      <c r="G576" s="1" t="e">
        <f t="shared" si="83"/>
        <v>#VALUE!</v>
      </c>
      <c r="I576" s="10" t="str">
        <f t="shared" si="84"/>
        <v/>
      </c>
      <c r="J576" s="6" t="str">
        <f>'Adjustable Rate'!C607</f>
        <v/>
      </c>
      <c r="K576" s="1" t="e">
        <f t="shared" si="85"/>
        <v>#VALUE!</v>
      </c>
      <c r="L576" s="5" t="e">
        <f>IF('Adjustable Rate'!E607="",M576-K576,IF(ISBLANK('Adjustable Rate'!E607),0,'Adjustable Rate'!E607-K576))</f>
        <v>#VALUE!</v>
      </c>
      <c r="M576" s="1" t="e">
        <f t="shared" si="86"/>
        <v>#VALUE!</v>
      </c>
      <c r="N576" s="1" t="e">
        <f t="shared" si="89"/>
        <v>#VALUE!</v>
      </c>
      <c r="O576" s="1" t="e">
        <f t="shared" si="87"/>
        <v>#VALUE!</v>
      </c>
    </row>
    <row r="577" spans="1:15">
      <c r="A577" s="10" t="str">
        <f t="shared" si="80"/>
        <v/>
      </c>
      <c r="B577" s="6" t="str">
        <f>'Fixed Rate'!C608</f>
        <v/>
      </c>
      <c r="C577" s="1" t="e">
        <f t="shared" si="81"/>
        <v>#VALUE!</v>
      </c>
      <c r="D577" s="5" t="e">
        <f>IF('Fixed Rate'!E608="",E577-C577,IF(ISBLANK('Fixed Rate'!E608),0,'Fixed Rate'!E608-C577))</f>
        <v>#VALUE!</v>
      </c>
      <c r="E577" s="1" t="e">
        <f t="shared" si="82"/>
        <v>#VALUE!</v>
      </c>
      <c r="F577" s="1" t="e">
        <f t="shared" si="88"/>
        <v>#VALUE!</v>
      </c>
      <c r="G577" s="1" t="e">
        <f t="shared" si="83"/>
        <v>#VALUE!</v>
      </c>
      <c r="I577" s="10" t="str">
        <f t="shared" si="84"/>
        <v/>
      </c>
      <c r="J577" s="6" t="str">
        <f>'Adjustable Rate'!C608</f>
        <v/>
      </c>
      <c r="K577" s="1" t="e">
        <f t="shared" si="85"/>
        <v>#VALUE!</v>
      </c>
      <c r="L577" s="5" t="e">
        <f>IF('Adjustable Rate'!E608="",M577-K577,IF(ISBLANK('Adjustable Rate'!E608),0,'Adjustable Rate'!E608-K577))</f>
        <v>#VALUE!</v>
      </c>
      <c r="M577" s="1" t="e">
        <f t="shared" si="86"/>
        <v>#VALUE!</v>
      </c>
      <c r="N577" s="1" t="e">
        <f t="shared" si="89"/>
        <v>#VALUE!</v>
      </c>
      <c r="O577" s="1" t="e">
        <f t="shared" si="87"/>
        <v>#VALUE!</v>
      </c>
    </row>
    <row r="578" spans="1:15">
      <c r="A578" s="10" t="str">
        <f t="shared" si="80"/>
        <v/>
      </c>
      <c r="B578" s="6" t="str">
        <f>'Fixed Rate'!C609</f>
        <v/>
      </c>
      <c r="C578" s="1" t="e">
        <f t="shared" si="81"/>
        <v>#VALUE!</v>
      </c>
      <c r="D578" s="5" t="e">
        <f>IF('Fixed Rate'!E609="",E578-C578,IF(ISBLANK('Fixed Rate'!E609),0,'Fixed Rate'!E609-C578))</f>
        <v>#VALUE!</v>
      </c>
      <c r="E578" s="1" t="e">
        <f t="shared" si="82"/>
        <v>#VALUE!</v>
      </c>
      <c r="F578" s="1" t="e">
        <f t="shared" si="88"/>
        <v>#VALUE!</v>
      </c>
      <c r="G578" s="1" t="e">
        <f t="shared" si="83"/>
        <v>#VALUE!</v>
      </c>
      <c r="I578" s="10" t="str">
        <f t="shared" si="84"/>
        <v/>
      </c>
      <c r="J578" s="6" t="str">
        <f>'Adjustable Rate'!C609</f>
        <v/>
      </c>
      <c r="K578" s="1" t="e">
        <f t="shared" si="85"/>
        <v>#VALUE!</v>
      </c>
      <c r="L578" s="5" t="e">
        <f>IF('Adjustable Rate'!E609="",M578-K578,IF(ISBLANK('Adjustable Rate'!E609),0,'Adjustable Rate'!E609-K578))</f>
        <v>#VALUE!</v>
      </c>
      <c r="M578" s="1" t="e">
        <f t="shared" si="86"/>
        <v>#VALUE!</v>
      </c>
      <c r="N578" s="1" t="e">
        <f t="shared" si="89"/>
        <v>#VALUE!</v>
      </c>
      <c r="O578" s="1" t="e">
        <f t="shared" si="87"/>
        <v>#VALUE!</v>
      </c>
    </row>
    <row r="579" spans="1:15">
      <c r="A579" s="10" t="str">
        <f t="shared" si="80"/>
        <v/>
      </c>
      <c r="B579" s="6" t="str">
        <f>'Fixed Rate'!C610</f>
        <v/>
      </c>
      <c r="C579" s="1" t="e">
        <f t="shared" si="81"/>
        <v>#VALUE!</v>
      </c>
      <c r="D579" s="5" t="e">
        <f>IF('Fixed Rate'!E610="",E579-C579,IF(ISBLANK('Fixed Rate'!E610),0,'Fixed Rate'!E610-C579))</f>
        <v>#VALUE!</v>
      </c>
      <c r="E579" s="1" t="e">
        <f t="shared" si="82"/>
        <v>#VALUE!</v>
      </c>
      <c r="F579" s="1" t="e">
        <f t="shared" si="88"/>
        <v>#VALUE!</v>
      </c>
      <c r="G579" s="1" t="e">
        <f t="shared" si="83"/>
        <v>#VALUE!</v>
      </c>
      <c r="I579" s="10" t="str">
        <f t="shared" si="84"/>
        <v/>
      </c>
      <c r="J579" s="6" t="str">
        <f>'Adjustable Rate'!C610</f>
        <v/>
      </c>
      <c r="K579" s="1" t="e">
        <f t="shared" si="85"/>
        <v>#VALUE!</v>
      </c>
      <c r="L579" s="5" t="e">
        <f>IF('Adjustable Rate'!E610="",M579-K579,IF(ISBLANK('Adjustable Rate'!E610),0,'Adjustable Rate'!E610-K579))</f>
        <v>#VALUE!</v>
      </c>
      <c r="M579" s="1" t="e">
        <f t="shared" si="86"/>
        <v>#VALUE!</v>
      </c>
      <c r="N579" s="1" t="e">
        <f t="shared" si="89"/>
        <v>#VALUE!</v>
      </c>
      <c r="O579" s="1" t="e">
        <f t="shared" si="87"/>
        <v>#VALUE!</v>
      </c>
    </row>
    <row r="580" spans="1:15">
      <c r="A580" s="10" t="str">
        <f t="shared" ref="A580:A603" si="90">IF(A579&gt;=nper,"",A579+1)</f>
        <v/>
      </c>
      <c r="B580" s="6" t="str">
        <f>'Fixed Rate'!C611</f>
        <v/>
      </c>
      <c r="C580" s="1" t="e">
        <f t="shared" ref="C580:C603" si="91">ROUND(B580/1200*G579,2)</f>
        <v>#VALUE!</v>
      </c>
      <c r="D580" s="5" t="e">
        <f>IF('Fixed Rate'!E611="",E580-C580,IF(ISBLANK('Fixed Rate'!E611),0,'Fixed Rate'!E611-C580))</f>
        <v>#VALUE!</v>
      </c>
      <c r="E580" s="1" t="e">
        <f t="shared" ref="E580:E603" si="92">MIN(ROUND(IF(B580=$C$2,$C$1,IF(B580=B579,E579,-PMT(B580/1200,nper-A580+1,G579))),2),G579+ROUND(B580/1200*G579,2))</f>
        <v>#VALUE!</v>
      </c>
      <c r="F580" s="1" t="e">
        <f t="shared" si="88"/>
        <v>#VALUE!</v>
      </c>
      <c r="G580" s="1" t="e">
        <f t="shared" ref="G580:G603" si="93">IF(ROUND(G579-D580,2)&lt;0,0,ROUND(G579-D580,2))</f>
        <v>#VALUE!</v>
      </c>
      <c r="I580" s="10" t="str">
        <f t="shared" ref="I580:I603" si="94">IF(I579&gt;=nper2,"",I579+1)</f>
        <v/>
      </c>
      <c r="J580" s="6" t="str">
        <f>'Adjustable Rate'!C611</f>
        <v/>
      </c>
      <c r="K580" s="1" t="e">
        <f t="shared" ref="K580:K603" si="95">ROUND(J580/1200*O579,2)</f>
        <v>#VALUE!</v>
      </c>
      <c r="L580" s="5" t="e">
        <f>IF('Adjustable Rate'!E611="",M580-K580,IF(ISBLANK('Adjustable Rate'!E611),0,'Adjustable Rate'!E611-K580))</f>
        <v>#VALUE!</v>
      </c>
      <c r="M580" s="1" t="e">
        <f t="shared" ref="M580:M603" si="96">MIN(ROUND(IF(J580=$K$2,$K$1,IF(J580=J579,M579,-PMT(J580/1200,nper2-I580+1,O579))),2),O579+ROUND(J580/1200*O579,2))</f>
        <v>#VALUE!</v>
      </c>
      <c r="N580" s="1" t="e">
        <f t="shared" si="89"/>
        <v>#VALUE!</v>
      </c>
      <c r="O580" s="1" t="e">
        <f t="shared" ref="O580:O603" si="97">IF(ROUND(O579-L580,2)&lt;0,0,ROUND(O579-L580,2))</f>
        <v>#VALUE!</v>
      </c>
    </row>
    <row r="581" spans="1:15">
      <c r="A581" s="10" t="str">
        <f t="shared" si="90"/>
        <v/>
      </c>
      <c r="B581" s="6" t="str">
        <f>'Fixed Rate'!C612</f>
        <v/>
      </c>
      <c r="C581" s="1" t="e">
        <f t="shared" si="91"/>
        <v>#VALUE!</v>
      </c>
      <c r="D581" s="5" t="e">
        <f>IF('Fixed Rate'!E612="",E581-C581,IF(ISBLANK('Fixed Rate'!E612),0,'Fixed Rate'!E612-C581))</f>
        <v>#VALUE!</v>
      </c>
      <c r="E581" s="1" t="e">
        <f t="shared" si="92"/>
        <v>#VALUE!</v>
      </c>
      <c r="F581" s="1" t="e">
        <f t="shared" ref="F581:F603" si="98">IF(G581&lt;=0,G580+C581,C581+D581)</f>
        <v>#VALUE!</v>
      </c>
      <c r="G581" s="1" t="e">
        <f t="shared" si="93"/>
        <v>#VALUE!</v>
      </c>
      <c r="I581" s="10" t="str">
        <f t="shared" si="94"/>
        <v/>
      </c>
      <c r="J581" s="6" t="str">
        <f>'Adjustable Rate'!C612</f>
        <v/>
      </c>
      <c r="K581" s="1" t="e">
        <f t="shared" si="95"/>
        <v>#VALUE!</v>
      </c>
      <c r="L581" s="5" t="e">
        <f>IF('Adjustable Rate'!E612="",M581-K581,IF(ISBLANK('Adjustable Rate'!E612),0,'Adjustable Rate'!E612-K581))</f>
        <v>#VALUE!</v>
      </c>
      <c r="M581" s="1" t="e">
        <f t="shared" si="96"/>
        <v>#VALUE!</v>
      </c>
      <c r="N581" s="1" t="e">
        <f t="shared" ref="N581:N603" si="99">IF(O581&lt;=0,O580+K581,K581+L581)</f>
        <v>#VALUE!</v>
      </c>
      <c r="O581" s="1" t="e">
        <f t="shared" si="97"/>
        <v>#VALUE!</v>
      </c>
    </row>
    <row r="582" spans="1:15">
      <c r="A582" s="10" t="str">
        <f t="shared" si="90"/>
        <v/>
      </c>
      <c r="B582" s="6" t="str">
        <f>'Fixed Rate'!C613</f>
        <v/>
      </c>
      <c r="C582" s="1" t="e">
        <f t="shared" si="91"/>
        <v>#VALUE!</v>
      </c>
      <c r="D582" s="5" t="e">
        <f>IF('Fixed Rate'!E613="",E582-C582,IF(ISBLANK('Fixed Rate'!E613),0,'Fixed Rate'!E613-C582))</f>
        <v>#VALUE!</v>
      </c>
      <c r="E582" s="1" t="e">
        <f t="shared" si="92"/>
        <v>#VALUE!</v>
      </c>
      <c r="F582" s="1" t="e">
        <f t="shared" si="98"/>
        <v>#VALUE!</v>
      </c>
      <c r="G582" s="1" t="e">
        <f t="shared" si="93"/>
        <v>#VALUE!</v>
      </c>
      <c r="I582" s="10" t="str">
        <f t="shared" si="94"/>
        <v/>
      </c>
      <c r="J582" s="6" t="str">
        <f>'Adjustable Rate'!C613</f>
        <v/>
      </c>
      <c r="K582" s="1" t="e">
        <f t="shared" si="95"/>
        <v>#VALUE!</v>
      </c>
      <c r="L582" s="5" t="e">
        <f>IF('Adjustable Rate'!E613="",M582-K582,IF(ISBLANK('Adjustable Rate'!E613),0,'Adjustable Rate'!E613-K582))</f>
        <v>#VALUE!</v>
      </c>
      <c r="M582" s="1" t="e">
        <f t="shared" si="96"/>
        <v>#VALUE!</v>
      </c>
      <c r="N582" s="1" t="e">
        <f t="shared" si="99"/>
        <v>#VALUE!</v>
      </c>
      <c r="O582" s="1" t="e">
        <f t="shared" si="97"/>
        <v>#VALUE!</v>
      </c>
    </row>
    <row r="583" spans="1:15">
      <c r="A583" s="10" t="str">
        <f t="shared" si="90"/>
        <v/>
      </c>
      <c r="B583" s="6" t="str">
        <f>'Fixed Rate'!C614</f>
        <v/>
      </c>
      <c r="C583" s="1" t="e">
        <f t="shared" si="91"/>
        <v>#VALUE!</v>
      </c>
      <c r="D583" s="5" t="e">
        <f>IF('Fixed Rate'!E614="",E583-C583,IF(ISBLANK('Fixed Rate'!E614),0,'Fixed Rate'!E614-C583))</f>
        <v>#VALUE!</v>
      </c>
      <c r="E583" s="1" t="e">
        <f t="shared" si="92"/>
        <v>#VALUE!</v>
      </c>
      <c r="F583" s="1" t="e">
        <f t="shared" si="98"/>
        <v>#VALUE!</v>
      </c>
      <c r="G583" s="1" t="e">
        <f t="shared" si="93"/>
        <v>#VALUE!</v>
      </c>
      <c r="I583" s="10" t="str">
        <f t="shared" si="94"/>
        <v/>
      </c>
      <c r="J583" s="6" t="str">
        <f>'Adjustable Rate'!C614</f>
        <v/>
      </c>
      <c r="K583" s="1" t="e">
        <f t="shared" si="95"/>
        <v>#VALUE!</v>
      </c>
      <c r="L583" s="5" t="e">
        <f>IF('Adjustable Rate'!E614="",M583-K583,IF(ISBLANK('Adjustable Rate'!E614),0,'Adjustable Rate'!E614-K583))</f>
        <v>#VALUE!</v>
      </c>
      <c r="M583" s="1" t="e">
        <f t="shared" si="96"/>
        <v>#VALUE!</v>
      </c>
      <c r="N583" s="1" t="e">
        <f t="shared" si="99"/>
        <v>#VALUE!</v>
      </c>
      <c r="O583" s="1" t="e">
        <f t="shared" si="97"/>
        <v>#VALUE!</v>
      </c>
    </row>
    <row r="584" spans="1:15">
      <c r="A584" s="10" t="str">
        <f t="shared" si="90"/>
        <v/>
      </c>
      <c r="B584" s="6" t="str">
        <f>'Fixed Rate'!C615</f>
        <v/>
      </c>
      <c r="C584" s="1" t="e">
        <f t="shared" si="91"/>
        <v>#VALUE!</v>
      </c>
      <c r="D584" s="5" t="e">
        <f>IF('Fixed Rate'!E615="",E584-C584,IF(ISBLANK('Fixed Rate'!E615),0,'Fixed Rate'!E615-C584))</f>
        <v>#VALUE!</v>
      </c>
      <c r="E584" s="1" t="e">
        <f t="shared" si="92"/>
        <v>#VALUE!</v>
      </c>
      <c r="F584" s="1" t="e">
        <f t="shared" si="98"/>
        <v>#VALUE!</v>
      </c>
      <c r="G584" s="1" t="e">
        <f t="shared" si="93"/>
        <v>#VALUE!</v>
      </c>
      <c r="I584" s="10" t="str">
        <f t="shared" si="94"/>
        <v/>
      </c>
      <c r="J584" s="6" t="str">
        <f>'Adjustable Rate'!C615</f>
        <v/>
      </c>
      <c r="K584" s="1" t="e">
        <f t="shared" si="95"/>
        <v>#VALUE!</v>
      </c>
      <c r="L584" s="5" t="e">
        <f>IF('Adjustable Rate'!E615="",M584-K584,IF(ISBLANK('Adjustable Rate'!E615),0,'Adjustable Rate'!E615-K584))</f>
        <v>#VALUE!</v>
      </c>
      <c r="M584" s="1" t="e">
        <f t="shared" si="96"/>
        <v>#VALUE!</v>
      </c>
      <c r="N584" s="1" t="e">
        <f t="shared" si="99"/>
        <v>#VALUE!</v>
      </c>
      <c r="O584" s="1" t="e">
        <f t="shared" si="97"/>
        <v>#VALUE!</v>
      </c>
    </row>
    <row r="585" spans="1:15">
      <c r="A585" s="10" t="str">
        <f t="shared" si="90"/>
        <v/>
      </c>
      <c r="B585" s="6" t="str">
        <f>'Fixed Rate'!C616</f>
        <v/>
      </c>
      <c r="C585" s="1" t="e">
        <f t="shared" si="91"/>
        <v>#VALUE!</v>
      </c>
      <c r="D585" s="5" t="e">
        <f>IF('Fixed Rate'!E616="",E585-C585,IF(ISBLANK('Fixed Rate'!E616),0,'Fixed Rate'!E616-C585))</f>
        <v>#VALUE!</v>
      </c>
      <c r="E585" s="1" t="e">
        <f t="shared" si="92"/>
        <v>#VALUE!</v>
      </c>
      <c r="F585" s="1" t="e">
        <f t="shared" si="98"/>
        <v>#VALUE!</v>
      </c>
      <c r="G585" s="1" t="e">
        <f t="shared" si="93"/>
        <v>#VALUE!</v>
      </c>
      <c r="I585" s="10" t="str">
        <f t="shared" si="94"/>
        <v/>
      </c>
      <c r="J585" s="6" t="str">
        <f>'Adjustable Rate'!C616</f>
        <v/>
      </c>
      <c r="K585" s="1" t="e">
        <f t="shared" si="95"/>
        <v>#VALUE!</v>
      </c>
      <c r="L585" s="5" t="e">
        <f>IF('Adjustable Rate'!E616="",M585-K585,IF(ISBLANK('Adjustable Rate'!E616),0,'Adjustable Rate'!E616-K585))</f>
        <v>#VALUE!</v>
      </c>
      <c r="M585" s="1" t="e">
        <f t="shared" si="96"/>
        <v>#VALUE!</v>
      </c>
      <c r="N585" s="1" t="e">
        <f t="shared" si="99"/>
        <v>#VALUE!</v>
      </c>
      <c r="O585" s="1" t="e">
        <f t="shared" si="97"/>
        <v>#VALUE!</v>
      </c>
    </row>
    <row r="586" spans="1:15">
      <c r="A586" s="10" t="str">
        <f t="shared" si="90"/>
        <v/>
      </c>
      <c r="B586" s="6" t="str">
        <f>'Fixed Rate'!C617</f>
        <v/>
      </c>
      <c r="C586" s="1" t="e">
        <f t="shared" si="91"/>
        <v>#VALUE!</v>
      </c>
      <c r="D586" s="5" t="e">
        <f>IF('Fixed Rate'!E617="",E586-C586,IF(ISBLANK('Fixed Rate'!E617),0,'Fixed Rate'!E617-C586))</f>
        <v>#VALUE!</v>
      </c>
      <c r="E586" s="1" t="e">
        <f t="shared" si="92"/>
        <v>#VALUE!</v>
      </c>
      <c r="F586" s="1" t="e">
        <f t="shared" si="98"/>
        <v>#VALUE!</v>
      </c>
      <c r="G586" s="1" t="e">
        <f t="shared" si="93"/>
        <v>#VALUE!</v>
      </c>
      <c r="I586" s="10" t="str">
        <f t="shared" si="94"/>
        <v/>
      </c>
      <c r="J586" s="6" t="str">
        <f>'Adjustable Rate'!C617</f>
        <v/>
      </c>
      <c r="K586" s="1" t="e">
        <f t="shared" si="95"/>
        <v>#VALUE!</v>
      </c>
      <c r="L586" s="5" t="e">
        <f>IF('Adjustable Rate'!E617="",M586-K586,IF(ISBLANK('Adjustable Rate'!E617),0,'Adjustable Rate'!E617-K586))</f>
        <v>#VALUE!</v>
      </c>
      <c r="M586" s="1" t="e">
        <f t="shared" si="96"/>
        <v>#VALUE!</v>
      </c>
      <c r="N586" s="1" t="e">
        <f t="shared" si="99"/>
        <v>#VALUE!</v>
      </c>
      <c r="O586" s="1" t="e">
        <f t="shared" si="97"/>
        <v>#VALUE!</v>
      </c>
    </row>
    <row r="587" spans="1:15">
      <c r="A587" s="10" t="str">
        <f t="shared" si="90"/>
        <v/>
      </c>
      <c r="B587" s="6" t="str">
        <f>'Fixed Rate'!C618</f>
        <v/>
      </c>
      <c r="C587" s="1" t="e">
        <f t="shared" si="91"/>
        <v>#VALUE!</v>
      </c>
      <c r="D587" s="5" t="e">
        <f>IF('Fixed Rate'!E618="",E587-C587,IF(ISBLANK('Fixed Rate'!E618),0,'Fixed Rate'!E618-C587))</f>
        <v>#VALUE!</v>
      </c>
      <c r="E587" s="1" t="e">
        <f t="shared" si="92"/>
        <v>#VALUE!</v>
      </c>
      <c r="F587" s="1" t="e">
        <f t="shared" si="98"/>
        <v>#VALUE!</v>
      </c>
      <c r="G587" s="1" t="e">
        <f t="shared" si="93"/>
        <v>#VALUE!</v>
      </c>
      <c r="I587" s="10" t="str">
        <f t="shared" si="94"/>
        <v/>
      </c>
      <c r="J587" s="6" t="str">
        <f>'Adjustable Rate'!C618</f>
        <v/>
      </c>
      <c r="K587" s="1" t="e">
        <f t="shared" si="95"/>
        <v>#VALUE!</v>
      </c>
      <c r="L587" s="5" t="e">
        <f>IF('Adjustable Rate'!E618="",M587-K587,IF(ISBLANK('Adjustable Rate'!E618),0,'Adjustable Rate'!E618-K587))</f>
        <v>#VALUE!</v>
      </c>
      <c r="M587" s="1" t="e">
        <f t="shared" si="96"/>
        <v>#VALUE!</v>
      </c>
      <c r="N587" s="1" t="e">
        <f t="shared" si="99"/>
        <v>#VALUE!</v>
      </c>
      <c r="O587" s="1" t="e">
        <f t="shared" si="97"/>
        <v>#VALUE!</v>
      </c>
    </row>
    <row r="588" spans="1:15">
      <c r="A588" s="10" t="str">
        <f t="shared" si="90"/>
        <v/>
      </c>
      <c r="B588" s="6" t="str">
        <f>'Fixed Rate'!C619</f>
        <v/>
      </c>
      <c r="C588" s="1" t="e">
        <f t="shared" si="91"/>
        <v>#VALUE!</v>
      </c>
      <c r="D588" s="5" t="e">
        <f>IF('Fixed Rate'!E619="",E588-C588,IF(ISBLANK('Fixed Rate'!E619),0,'Fixed Rate'!E619-C588))</f>
        <v>#VALUE!</v>
      </c>
      <c r="E588" s="1" t="e">
        <f t="shared" si="92"/>
        <v>#VALUE!</v>
      </c>
      <c r="F588" s="1" t="e">
        <f t="shared" si="98"/>
        <v>#VALUE!</v>
      </c>
      <c r="G588" s="1" t="e">
        <f t="shared" si="93"/>
        <v>#VALUE!</v>
      </c>
      <c r="I588" s="10" t="str">
        <f t="shared" si="94"/>
        <v/>
      </c>
      <c r="J588" s="6" t="str">
        <f>'Adjustable Rate'!C619</f>
        <v/>
      </c>
      <c r="K588" s="1" t="e">
        <f t="shared" si="95"/>
        <v>#VALUE!</v>
      </c>
      <c r="L588" s="5" t="e">
        <f>IF('Adjustable Rate'!E619="",M588-K588,IF(ISBLANK('Adjustable Rate'!E619),0,'Adjustable Rate'!E619-K588))</f>
        <v>#VALUE!</v>
      </c>
      <c r="M588" s="1" t="e">
        <f t="shared" si="96"/>
        <v>#VALUE!</v>
      </c>
      <c r="N588" s="1" t="e">
        <f t="shared" si="99"/>
        <v>#VALUE!</v>
      </c>
      <c r="O588" s="1" t="e">
        <f t="shared" si="97"/>
        <v>#VALUE!</v>
      </c>
    </row>
    <row r="589" spans="1:15">
      <c r="A589" s="10" t="str">
        <f t="shared" si="90"/>
        <v/>
      </c>
      <c r="B589" s="6" t="str">
        <f>'Fixed Rate'!C620</f>
        <v/>
      </c>
      <c r="C589" s="1" t="e">
        <f t="shared" si="91"/>
        <v>#VALUE!</v>
      </c>
      <c r="D589" s="5" t="e">
        <f>IF('Fixed Rate'!E620="",E589-C589,IF(ISBLANK('Fixed Rate'!E620),0,'Fixed Rate'!E620-C589))</f>
        <v>#VALUE!</v>
      </c>
      <c r="E589" s="1" t="e">
        <f t="shared" si="92"/>
        <v>#VALUE!</v>
      </c>
      <c r="F589" s="1" t="e">
        <f t="shared" si="98"/>
        <v>#VALUE!</v>
      </c>
      <c r="G589" s="1" t="e">
        <f t="shared" si="93"/>
        <v>#VALUE!</v>
      </c>
      <c r="I589" s="10" t="str">
        <f t="shared" si="94"/>
        <v/>
      </c>
      <c r="J589" s="6" t="str">
        <f>'Adjustable Rate'!C620</f>
        <v/>
      </c>
      <c r="K589" s="1" t="e">
        <f t="shared" si="95"/>
        <v>#VALUE!</v>
      </c>
      <c r="L589" s="5" t="e">
        <f>IF('Adjustable Rate'!E620="",M589-K589,IF(ISBLANK('Adjustable Rate'!E620),0,'Adjustable Rate'!E620-K589))</f>
        <v>#VALUE!</v>
      </c>
      <c r="M589" s="1" t="e">
        <f t="shared" si="96"/>
        <v>#VALUE!</v>
      </c>
      <c r="N589" s="1" t="e">
        <f t="shared" si="99"/>
        <v>#VALUE!</v>
      </c>
      <c r="O589" s="1" t="e">
        <f t="shared" si="97"/>
        <v>#VALUE!</v>
      </c>
    </row>
    <row r="590" spans="1:15">
      <c r="A590" s="10" t="str">
        <f t="shared" si="90"/>
        <v/>
      </c>
      <c r="B590" s="6" t="str">
        <f>'Fixed Rate'!C621</f>
        <v/>
      </c>
      <c r="C590" s="1" t="e">
        <f t="shared" si="91"/>
        <v>#VALUE!</v>
      </c>
      <c r="D590" s="5" t="e">
        <f>IF('Fixed Rate'!E621="",E590-C590,IF(ISBLANK('Fixed Rate'!E621),0,'Fixed Rate'!E621-C590))</f>
        <v>#VALUE!</v>
      </c>
      <c r="E590" s="1" t="e">
        <f t="shared" si="92"/>
        <v>#VALUE!</v>
      </c>
      <c r="F590" s="1" t="e">
        <f t="shared" si="98"/>
        <v>#VALUE!</v>
      </c>
      <c r="G590" s="1" t="e">
        <f t="shared" si="93"/>
        <v>#VALUE!</v>
      </c>
      <c r="I590" s="10" t="str">
        <f t="shared" si="94"/>
        <v/>
      </c>
      <c r="J590" s="6" t="str">
        <f>'Adjustable Rate'!C621</f>
        <v/>
      </c>
      <c r="K590" s="1" t="e">
        <f t="shared" si="95"/>
        <v>#VALUE!</v>
      </c>
      <c r="L590" s="5" t="e">
        <f>IF('Adjustable Rate'!E621="",M590-K590,IF(ISBLANK('Adjustable Rate'!E621),0,'Adjustable Rate'!E621-K590))</f>
        <v>#VALUE!</v>
      </c>
      <c r="M590" s="1" t="e">
        <f t="shared" si="96"/>
        <v>#VALUE!</v>
      </c>
      <c r="N590" s="1" t="e">
        <f t="shared" si="99"/>
        <v>#VALUE!</v>
      </c>
      <c r="O590" s="1" t="e">
        <f t="shared" si="97"/>
        <v>#VALUE!</v>
      </c>
    </row>
    <row r="591" spans="1:15">
      <c r="A591" s="10" t="str">
        <f t="shared" si="90"/>
        <v/>
      </c>
      <c r="B591" s="6" t="str">
        <f>'Fixed Rate'!C622</f>
        <v/>
      </c>
      <c r="C591" s="1" t="e">
        <f t="shared" si="91"/>
        <v>#VALUE!</v>
      </c>
      <c r="D591" s="5" t="e">
        <f>IF('Fixed Rate'!E622="",E591-C591,IF(ISBLANK('Fixed Rate'!E622),0,'Fixed Rate'!E622-C591))</f>
        <v>#VALUE!</v>
      </c>
      <c r="E591" s="1" t="e">
        <f t="shared" si="92"/>
        <v>#VALUE!</v>
      </c>
      <c r="F591" s="1" t="e">
        <f t="shared" si="98"/>
        <v>#VALUE!</v>
      </c>
      <c r="G591" s="1" t="e">
        <f t="shared" si="93"/>
        <v>#VALUE!</v>
      </c>
      <c r="I591" s="10" t="str">
        <f t="shared" si="94"/>
        <v/>
      </c>
      <c r="J591" s="6" t="str">
        <f>'Adjustable Rate'!C622</f>
        <v/>
      </c>
      <c r="K591" s="1" t="e">
        <f t="shared" si="95"/>
        <v>#VALUE!</v>
      </c>
      <c r="L591" s="5" t="e">
        <f>IF('Adjustable Rate'!E622="",M591-K591,IF(ISBLANK('Adjustable Rate'!E622),0,'Adjustable Rate'!E622-K591))</f>
        <v>#VALUE!</v>
      </c>
      <c r="M591" s="1" t="e">
        <f t="shared" si="96"/>
        <v>#VALUE!</v>
      </c>
      <c r="N591" s="1" t="e">
        <f t="shared" si="99"/>
        <v>#VALUE!</v>
      </c>
      <c r="O591" s="1" t="e">
        <f t="shared" si="97"/>
        <v>#VALUE!</v>
      </c>
    </row>
    <row r="592" spans="1:15">
      <c r="A592" s="10" t="str">
        <f t="shared" si="90"/>
        <v/>
      </c>
      <c r="B592" s="6" t="str">
        <f>'Fixed Rate'!C623</f>
        <v/>
      </c>
      <c r="C592" s="1" t="e">
        <f t="shared" si="91"/>
        <v>#VALUE!</v>
      </c>
      <c r="D592" s="5" t="e">
        <f>IF('Fixed Rate'!E623="",E592-C592,IF(ISBLANK('Fixed Rate'!E623),0,'Fixed Rate'!E623-C592))</f>
        <v>#VALUE!</v>
      </c>
      <c r="E592" s="1" t="e">
        <f t="shared" si="92"/>
        <v>#VALUE!</v>
      </c>
      <c r="F592" s="1" t="e">
        <f t="shared" si="98"/>
        <v>#VALUE!</v>
      </c>
      <c r="G592" s="1" t="e">
        <f t="shared" si="93"/>
        <v>#VALUE!</v>
      </c>
      <c r="I592" s="10" t="str">
        <f t="shared" si="94"/>
        <v/>
      </c>
      <c r="J592" s="6" t="str">
        <f>'Adjustable Rate'!C623</f>
        <v/>
      </c>
      <c r="K592" s="1" t="e">
        <f t="shared" si="95"/>
        <v>#VALUE!</v>
      </c>
      <c r="L592" s="5" t="e">
        <f>IF('Adjustable Rate'!E623="",M592-K592,IF(ISBLANK('Adjustable Rate'!E623),0,'Adjustable Rate'!E623-K592))</f>
        <v>#VALUE!</v>
      </c>
      <c r="M592" s="1" t="e">
        <f t="shared" si="96"/>
        <v>#VALUE!</v>
      </c>
      <c r="N592" s="1" t="e">
        <f t="shared" si="99"/>
        <v>#VALUE!</v>
      </c>
      <c r="O592" s="1" t="e">
        <f t="shared" si="97"/>
        <v>#VALUE!</v>
      </c>
    </row>
    <row r="593" spans="1:15">
      <c r="A593" s="10" t="str">
        <f t="shared" si="90"/>
        <v/>
      </c>
      <c r="B593" s="6" t="str">
        <f>'Fixed Rate'!C624</f>
        <v/>
      </c>
      <c r="C593" s="1" t="e">
        <f t="shared" si="91"/>
        <v>#VALUE!</v>
      </c>
      <c r="D593" s="5" t="e">
        <f>IF('Fixed Rate'!E624="",E593-C593,IF(ISBLANK('Fixed Rate'!E624),0,'Fixed Rate'!E624-C593))</f>
        <v>#VALUE!</v>
      </c>
      <c r="E593" s="1" t="e">
        <f t="shared" si="92"/>
        <v>#VALUE!</v>
      </c>
      <c r="F593" s="1" t="e">
        <f t="shared" si="98"/>
        <v>#VALUE!</v>
      </c>
      <c r="G593" s="1" t="e">
        <f t="shared" si="93"/>
        <v>#VALUE!</v>
      </c>
      <c r="I593" s="10" t="str">
        <f t="shared" si="94"/>
        <v/>
      </c>
      <c r="J593" s="6" t="str">
        <f>'Adjustable Rate'!C624</f>
        <v/>
      </c>
      <c r="K593" s="1" t="e">
        <f t="shared" si="95"/>
        <v>#VALUE!</v>
      </c>
      <c r="L593" s="5" t="e">
        <f>IF('Adjustable Rate'!E624="",M593-K593,IF(ISBLANK('Adjustable Rate'!E624),0,'Adjustable Rate'!E624-K593))</f>
        <v>#VALUE!</v>
      </c>
      <c r="M593" s="1" t="e">
        <f t="shared" si="96"/>
        <v>#VALUE!</v>
      </c>
      <c r="N593" s="1" t="e">
        <f t="shared" si="99"/>
        <v>#VALUE!</v>
      </c>
      <c r="O593" s="1" t="e">
        <f t="shared" si="97"/>
        <v>#VALUE!</v>
      </c>
    </row>
    <row r="594" spans="1:15">
      <c r="A594" s="10" t="str">
        <f t="shared" si="90"/>
        <v/>
      </c>
      <c r="B594" s="6" t="str">
        <f>'Fixed Rate'!C625</f>
        <v/>
      </c>
      <c r="C594" s="1" t="e">
        <f t="shared" si="91"/>
        <v>#VALUE!</v>
      </c>
      <c r="D594" s="5" t="e">
        <f>IF('Fixed Rate'!E625="",E594-C594,IF(ISBLANK('Fixed Rate'!E625),0,'Fixed Rate'!E625-C594))</f>
        <v>#VALUE!</v>
      </c>
      <c r="E594" s="1" t="e">
        <f t="shared" si="92"/>
        <v>#VALUE!</v>
      </c>
      <c r="F594" s="1" t="e">
        <f t="shared" si="98"/>
        <v>#VALUE!</v>
      </c>
      <c r="G594" s="1" t="e">
        <f t="shared" si="93"/>
        <v>#VALUE!</v>
      </c>
      <c r="I594" s="10" t="str">
        <f t="shared" si="94"/>
        <v/>
      </c>
      <c r="J594" s="6" t="str">
        <f>'Adjustable Rate'!C625</f>
        <v/>
      </c>
      <c r="K594" s="1" t="e">
        <f t="shared" si="95"/>
        <v>#VALUE!</v>
      </c>
      <c r="L594" s="5" t="e">
        <f>IF('Adjustable Rate'!E625="",M594-K594,IF(ISBLANK('Adjustable Rate'!E625),0,'Adjustable Rate'!E625-K594))</f>
        <v>#VALUE!</v>
      </c>
      <c r="M594" s="1" t="e">
        <f t="shared" si="96"/>
        <v>#VALUE!</v>
      </c>
      <c r="N594" s="1" t="e">
        <f t="shared" si="99"/>
        <v>#VALUE!</v>
      </c>
      <c r="O594" s="1" t="e">
        <f t="shared" si="97"/>
        <v>#VALUE!</v>
      </c>
    </row>
    <row r="595" spans="1:15">
      <c r="A595" s="10" t="str">
        <f t="shared" si="90"/>
        <v/>
      </c>
      <c r="B595" s="6" t="str">
        <f>'Fixed Rate'!C626</f>
        <v/>
      </c>
      <c r="C595" s="1" t="e">
        <f t="shared" si="91"/>
        <v>#VALUE!</v>
      </c>
      <c r="D595" s="5" t="e">
        <f>IF('Fixed Rate'!E626="",E595-C595,IF(ISBLANK('Fixed Rate'!E626),0,'Fixed Rate'!E626-C595))</f>
        <v>#VALUE!</v>
      </c>
      <c r="E595" s="1" t="e">
        <f t="shared" si="92"/>
        <v>#VALUE!</v>
      </c>
      <c r="F595" s="1" t="e">
        <f t="shared" si="98"/>
        <v>#VALUE!</v>
      </c>
      <c r="G595" s="1" t="e">
        <f t="shared" si="93"/>
        <v>#VALUE!</v>
      </c>
      <c r="I595" s="10" t="str">
        <f t="shared" si="94"/>
        <v/>
      </c>
      <c r="J595" s="6" t="str">
        <f>'Adjustable Rate'!C626</f>
        <v/>
      </c>
      <c r="K595" s="1" t="e">
        <f t="shared" si="95"/>
        <v>#VALUE!</v>
      </c>
      <c r="L595" s="5" t="e">
        <f>IF('Adjustable Rate'!E626="",M595-K595,IF(ISBLANK('Adjustable Rate'!E626),0,'Adjustable Rate'!E626-K595))</f>
        <v>#VALUE!</v>
      </c>
      <c r="M595" s="1" t="e">
        <f t="shared" si="96"/>
        <v>#VALUE!</v>
      </c>
      <c r="N595" s="1" t="e">
        <f t="shared" si="99"/>
        <v>#VALUE!</v>
      </c>
      <c r="O595" s="1" t="e">
        <f t="shared" si="97"/>
        <v>#VALUE!</v>
      </c>
    </row>
    <row r="596" spans="1:15">
      <c r="A596" s="10" t="str">
        <f t="shared" si="90"/>
        <v/>
      </c>
      <c r="B596" s="6" t="str">
        <f>'Fixed Rate'!C627</f>
        <v/>
      </c>
      <c r="C596" s="1" t="e">
        <f t="shared" si="91"/>
        <v>#VALUE!</v>
      </c>
      <c r="D596" s="5" t="e">
        <f>IF('Fixed Rate'!E627="",E596-C596,IF(ISBLANK('Fixed Rate'!E627),0,'Fixed Rate'!E627-C596))</f>
        <v>#VALUE!</v>
      </c>
      <c r="E596" s="1" t="e">
        <f t="shared" si="92"/>
        <v>#VALUE!</v>
      </c>
      <c r="F596" s="1" t="e">
        <f t="shared" si="98"/>
        <v>#VALUE!</v>
      </c>
      <c r="G596" s="1" t="e">
        <f t="shared" si="93"/>
        <v>#VALUE!</v>
      </c>
      <c r="I596" s="10" t="str">
        <f t="shared" si="94"/>
        <v/>
      </c>
      <c r="J596" s="6" t="str">
        <f>'Adjustable Rate'!C627</f>
        <v/>
      </c>
      <c r="K596" s="1" t="e">
        <f t="shared" si="95"/>
        <v>#VALUE!</v>
      </c>
      <c r="L596" s="5" t="e">
        <f>IF('Adjustable Rate'!E627="",M596-K596,IF(ISBLANK('Adjustable Rate'!E627),0,'Adjustable Rate'!E627-K596))</f>
        <v>#VALUE!</v>
      </c>
      <c r="M596" s="1" t="e">
        <f t="shared" si="96"/>
        <v>#VALUE!</v>
      </c>
      <c r="N596" s="1" t="e">
        <f t="shared" si="99"/>
        <v>#VALUE!</v>
      </c>
      <c r="O596" s="1" t="e">
        <f t="shared" si="97"/>
        <v>#VALUE!</v>
      </c>
    </row>
    <row r="597" spans="1:15">
      <c r="A597" s="10" t="str">
        <f t="shared" si="90"/>
        <v/>
      </c>
      <c r="B597" s="6" t="str">
        <f>'Fixed Rate'!C628</f>
        <v/>
      </c>
      <c r="C597" s="1" t="e">
        <f t="shared" si="91"/>
        <v>#VALUE!</v>
      </c>
      <c r="D597" s="5" t="e">
        <f>IF('Fixed Rate'!E628="",E597-C597,IF(ISBLANK('Fixed Rate'!E628),0,'Fixed Rate'!E628-C597))</f>
        <v>#VALUE!</v>
      </c>
      <c r="E597" s="1" t="e">
        <f t="shared" si="92"/>
        <v>#VALUE!</v>
      </c>
      <c r="F597" s="1" t="e">
        <f t="shared" si="98"/>
        <v>#VALUE!</v>
      </c>
      <c r="G597" s="1" t="e">
        <f t="shared" si="93"/>
        <v>#VALUE!</v>
      </c>
      <c r="I597" s="10" t="str">
        <f t="shared" si="94"/>
        <v/>
      </c>
      <c r="J597" s="6" t="str">
        <f>'Adjustable Rate'!C628</f>
        <v/>
      </c>
      <c r="K597" s="1" t="e">
        <f t="shared" si="95"/>
        <v>#VALUE!</v>
      </c>
      <c r="L597" s="5" t="e">
        <f>IF('Adjustable Rate'!E628="",M597-K597,IF(ISBLANK('Adjustable Rate'!E628),0,'Adjustable Rate'!E628-K597))</f>
        <v>#VALUE!</v>
      </c>
      <c r="M597" s="1" t="e">
        <f t="shared" si="96"/>
        <v>#VALUE!</v>
      </c>
      <c r="N597" s="1" t="e">
        <f t="shared" si="99"/>
        <v>#VALUE!</v>
      </c>
      <c r="O597" s="1" t="e">
        <f t="shared" si="97"/>
        <v>#VALUE!</v>
      </c>
    </row>
    <row r="598" spans="1:15">
      <c r="A598" s="10" t="str">
        <f t="shared" si="90"/>
        <v/>
      </c>
      <c r="B598" s="6" t="str">
        <f>'Fixed Rate'!C629</f>
        <v/>
      </c>
      <c r="C598" s="1" t="e">
        <f t="shared" si="91"/>
        <v>#VALUE!</v>
      </c>
      <c r="D598" s="5" t="e">
        <f>IF('Fixed Rate'!E629="",E598-C598,IF(ISBLANK('Fixed Rate'!E629),0,'Fixed Rate'!E629-C598))</f>
        <v>#VALUE!</v>
      </c>
      <c r="E598" s="1" t="e">
        <f t="shared" si="92"/>
        <v>#VALUE!</v>
      </c>
      <c r="F598" s="1" t="e">
        <f t="shared" si="98"/>
        <v>#VALUE!</v>
      </c>
      <c r="G598" s="1" t="e">
        <f t="shared" si="93"/>
        <v>#VALUE!</v>
      </c>
      <c r="I598" s="10" t="str">
        <f t="shared" si="94"/>
        <v/>
      </c>
      <c r="J598" s="6" t="str">
        <f>'Adjustable Rate'!C629</f>
        <v/>
      </c>
      <c r="K598" s="1" t="e">
        <f t="shared" si="95"/>
        <v>#VALUE!</v>
      </c>
      <c r="L598" s="5" t="e">
        <f>IF('Adjustable Rate'!E629="",M598-K598,IF(ISBLANK('Adjustable Rate'!E629),0,'Adjustable Rate'!E629-K598))</f>
        <v>#VALUE!</v>
      </c>
      <c r="M598" s="1" t="e">
        <f t="shared" si="96"/>
        <v>#VALUE!</v>
      </c>
      <c r="N598" s="1" t="e">
        <f t="shared" si="99"/>
        <v>#VALUE!</v>
      </c>
      <c r="O598" s="1" t="e">
        <f t="shared" si="97"/>
        <v>#VALUE!</v>
      </c>
    </row>
    <row r="599" spans="1:15">
      <c r="A599" s="10" t="str">
        <f t="shared" si="90"/>
        <v/>
      </c>
      <c r="B599" s="6" t="str">
        <f>'Fixed Rate'!C630</f>
        <v/>
      </c>
      <c r="C599" s="1" t="e">
        <f t="shared" si="91"/>
        <v>#VALUE!</v>
      </c>
      <c r="D599" s="5" t="e">
        <f>IF('Fixed Rate'!E630="",E599-C599,IF(ISBLANK('Fixed Rate'!E630),0,'Fixed Rate'!E630-C599))</f>
        <v>#VALUE!</v>
      </c>
      <c r="E599" s="1" t="e">
        <f t="shared" si="92"/>
        <v>#VALUE!</v>
      </c>
      <c r="F599" s="1" t="e">
        <f t="shared" si="98"/>
        <v>#VALUE!</v>
      </c>
      <c r="G599" s="1" t="e">
        <f t="shared" si="93"/>
        <v>#VALUE!</v>
      </c>
      <c r="I599" s="10" t="str">
        <f t="shared" si="94"/>
        <v/>
      </c>
      <c r="J599" s="6" t="str">
        <f>'Adjustable Rate'!C630</f>
        <v/>
      </c>
      <c r="K599" s="1" t="e">
        <f t="shared" si="95"/>
        <v>#VALUE!</v>
      </c>
      <c r="L599" s="5" t="e">
        <f>IF('Adjustable Rate'!E630="",M599-K599,IF(ISBLANK('Adjustable Rate'!E630),0,'Adjustable Rate'!E630-K599))</f>
        <v>#VALUE!</v>
      </c>
      <c r="M599" s="1" t="e">
        <f t="shared" si="96"/>
        <v>#VALUE!</v>
      </c>
      <c r="N599" s="1" t="e">
        <f t="shared" si="99"/>
        <v>#VALUE!</v>
      </c>
      <c r="O599" s="1" t="e">
        <f t="shared" si="97"/>
        <v>#VALUE!</v>
      </c>
    </row>
    <row r="600" spans="1:15">
      <c r="A600" s="10" t="str">
        <f t="shared" si="90"/>
        <v/>
      </c>
      <c r="B600" s="6" t="str">
        <f>'Fixed Rate'!C631</f>
        <v/>
      </c>
      <c r="C600" s="1" t="e">
        <f t="shared" si="91"/>
        <v>#VALUE!</v>
      </c>
      <c r="D600" s="5" t="e">
        <f>IF('Fixed Rate'!E631="",E600-C600,IF(ISBLANK('Fixed Rate'!E631),0,'Fixed Rate'!E631-C600))</f>
        <v>#VALUE!</v>
      </c>
      <c r="E600" s="1" t="e">
        <f t="shared" si="92"/>
        <v>#VALUE!</v>
      </c>
      <c r="F600" s="1" t="e">
        <f t="shared" si="98"/>
        <v>#VALUE!</v>
      </c>
      <c r="G600" s="1" t="e">
        <f t="shared" si="93"/>
        <v>#VALUE!</v>
      </c>
      <c r="I600" s="10" t="str">
        <f t="shared" si="94"/>
        <v/>
      </c>
      <c r="J600" s="6" t="str">
        <f>'Adjustable Rate'!C631</f>
        <v/>
      </c>
      <c r="K600" s="1" t="e">
        <f t="shared" si="95"/>
        <v>#VALUE!</v>
      </c>
      <c r="L600" s="5" t="e">
        <f>IF('Adjustable Rate'!E631="",M600-K600,IF(ISBLANK('Adjustable Rate'!E631),0,'Adjustable Rate'!E631-K600))</f>
        <v>#VALUE!</v>
      </c>
      <c r="M600" s="1" t="e">
        <f t="shared" si="96"/>
        <v>#VALUE!</v>
      </c>
      <c r="N600" s="1" t="e">
        <f t="shared" si="99"/>
        <v>#VALUE!</v>
      </c>
      <c r="O600" s="1" t="e">
        <f t="shared" si="97"/>
        <v>#VALUE!</v>
      </c>
    </row>
    <row r="601" spans="1:15">
      <c r="A601" s="10" t="str">
        <f t="shared" si="90"/>
        <v/>
      </c>
      <c r="B601" s="6" t="str">
        <f>'Fixed Rate'!C632</f>
        <v/>
      </c>
      <c r="C601" s="1" t="e">
        <f t="shared" si="91"/>
        <v>#VALUE!</v>
      </c>
      <c r="D601" s="5" t="e">
        <f>IF('Fixed Rate'!E632="",E601-C601,IF(ISBLANK('Fixed Rate'!E632),0,'Fixed Rate'!E632-C601))</f>
        <v>#VALUE!</v>
      </c>
      <c r="E601" s="1" t="e">
        <f t="shared" si="92"/>
        <v>#VALUE!</v>
      </c>
      <c r="F601" s="1" t="e">
        <f t="shared" si="98"/>
        <v>#VALUE!</v>
      </c>
      <c r="G601" s="1" t="e">
        <f t="shared" si="93"/>
        <v>#VALUE!</v>
      </c>
      <c r="I601" s="10" t="str">
        <f t="shared" si="94"/>
        <v/>
      </c>
      <c r="J601" s="6" t="str">
        <f>'Adjustable Rate'!C632</f>
        <v/>
      </c>
      <c r="K601" s="1" t="e">
        <f t="shared" si="95"/>
        <v>#VALUE!</v>
      </c>
      <c r="L601" s="5" t="e">
        <f>IF('Adjustable Rate'!E632="",M601-K601,IF(ISBLANK('Adjustable Rate'!E632),0,'Adjustable Rate'!E632-K601))</f>
        <v>#VALUE!</v>
      </c>
      <c r="M601" s="1" t="e">
        <f t="shared" si="96"/>
        <v>#VALUE!</v>
      </c>
      <c r="N601" s="1" t="e">
        <f t="shared" si="99"/>
        <v>#VALUE!</v>
      </c>
      <c r="O601" s="1" t="e">
        <f t="shared" si="97"/>
        <v>#VALUE!</v>
      </c>
    </row>
    <row r="602" spans="1:15">
      <c r="A602" s="10" t="str">
        <f t="shared" si="90"/>
        <v/>
      </c>
      <c r="B602" s="6" t="str">
        <f>'Fixed Rate'!C633</f>
        <v/>
      </c>
      <c r="C602" s="1" t="e">
        <f t="shared" si="91"/>
        <v>#VALUE!</v>
      </c>
      <c r="D602" s="5" t="e">
        <f>IF('Fixed Rate'!E633="",E602-C602,IF(ISBLANK('Fixed Rate'!E633),0,'Fixed Rate'!E633-C602))</f>
        <v>#VALUE!</v>
      </c>
      <c r="E602" s="1" t="e">
        <f t="shared" si="92"/>
        <v>#VALUE!</v>
      </c>
      <c r="F602" s="1" t="e">
        <f t="shared" si="98"/>
        <v>#VALUE!</v>
      </c>
      <c r="G602" s="1" t="e">
        <f t="shared" si="93"/>
        <v>#VALUE!</v>
      </c>
      <c r="I602" s="10" t="str">
        <f t="shared" si="94"/>
        <v/>
      </c>
      <c r="J602" s="6" t="str">
        <f>'Adjustable Rate'!C633</f>
        <v/>
      </c>
      <c r="K602" s="1" t="e">
        <f t="shared" si="95"/>
        <v>#VALUE!</v>
      </c>
      <c r="L602" s="5" t="e">
        <f>IF('Adjustable Rate'!E633="",M602-K602,IF(ISBLANK('Adjustable Rate'!E633),0,'Adjustable Rate'!E633-K602))</f>
        <v>#VALUE!</v>
      </c>
      <c r="M602" s="1" t="e">
        <f t="shared" si="96"/>
        <v>#VALUE!</v>
      </c>
      <c r="N602" s="1" t="e">
        <f t="shared" si="99"/>
        <v>#VALUE!</v>
      </c>
      <c r="O602" s="1" t="e">
        <f t="shared" si="97"/>
        <v>#VALUE!</v>
      </c>
    </row>
    <row r="603" spans="1:15">
      <c r="A603" s="10" t="str">
        <f t="shared" si="90"/>
        <v/>
      </c>
      <c r="B603" s="6" t="str">
        <f>'Fixed Rate'!C634</f>
        <v/>
      </c>
      <c r="C603" s="1" t="e">
        <f t="shared" si="91"/>
        <v>#VALUE!</v>
      </c>
      <c r="D603" s="5" t="e">
        <f>IF('Fixed Rate'!E634="",E603-C603,IF(ISBLANK('Fixed Rate'!E634),0,'Fixed Rate'!E634-C603))</f>
        <v>#VALUE!</v>
      </c>
      <c r="E603" s="1" t="e">
        <f t="shared" si="92"/>
        <v>#VALUE!</v>
      </c>
      <c r="F603" s="1" t="e">
        <f t="shared" si="98"/>
        <v>#VALUE!</v>
      </c>
      <c r="G603" s="1" t="e">
        <f t="shared" si="93"/>
        <v>#VALUE!</v>
      </c>
      <c r="I603" s="10" t="str">
        <f t="shared" si="94"/>
        <v/>
      </c>
      <c r="J603" s="6" t="str">
        <f>'Adjustable Rate'!C634</f>
        <v/>
      </c>
      <c r="K603" s="1" t="e">
        <f t="shared" si="95"/>
        <v>#VALUE!</v>
      </c>
      <c r="L603" s="5" t="e">
        <f>IF('Adjustable Rate'!E634="",M603-K603,IF(ISBLANK('Adjustable Rate'!E634),0,'Adjustable Rate'!E634-K603))</f>
        <v>#VALUE!</v>
      </c>
      <c r="M603" s="1" t="e">
        <f t="shared" si="96"/>
        <v>#VALUE!</v>
      </c>
      <c r="N603" s="1" t="e">
        <f t="shared" si="99"/>
        <v>#VALUE!</v>
      </c>
      <c r="O603" s="1" t="e">
        <f t="shared" si="97"/>
        <v>#VALUE!</v>
      </c>
    </row>
  </sheetData>
  <sheetProtection selectLockedCells="1" selectUnlockedCells="1"/>
  <protectedRanges>
    <protectedRange sqref="B4:B603" name="Range1_1_1_1"/>
    <protectedRange sqref="A1" name="Range1_1_2"/>
    <protectedRange sqref="J4:J603" name="Range1_1_1_1_1"/>
    <protectedRange sqref="I1" name="Range1_1_2_1"/>
  </protectedRanges>
  <dataValidations count="2">
    <dataValidation type="decimal" allowBlank="1" showInputMessage="1" showErrorMessage="1" error="Please key in numbers only!" sqref="B4:B603 C2 J4:J603 K2" xr:uid="{07DDA416-0639-458B-AC0C-7AB5B49C1886}">
      <formula1>0.1</formula1>
      <formula2>9.99999999999999E+33</formula2>
    </dataValidation>
    <dataValidation type="whole" allowBlank="1" showInputMessage="1" showErrorMessage="1" error="Please key in period between 1 - 600" sqref="A1 I1" xr:uid="{00000000-0002-0000-0700-000000000000}">
      <formula1>1</formula1>
      <formula2>600</formula2>
    </dataValidation>
  </dataValidations>
  <pageMargins left="0.78749999999999998" right="0.78749999999999998" top="1.0249999999999999" bottom="1.0249999999999999" header="0.78749999999999998" footer="0.78749999999999998"/>
  <pageSetup orientation="portrait" horizontalDpi="300" verticalDpi="300"/>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Rent vs Buy</vt:lpstr>
      <vt:lpstr>Home Affordability</vt:lpstr>
      <vt:lpstr>Fixed Rate</vt:lpstr>
      <vt:lpstr>Adjustable Rate</vt:lpstr>
      <vt:lpstr>Disclaimer</vt:lpstr>
      <vt:lpstr>lookup!nper</vt:lpstr>
      <vt:lpstr>nper2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Stressproofyourmoney</dc:creator>
  <cp:lastModifiedBy>AHAN</cp:lastModifiedBy>
  <dcterms:created xsi:type="dcterms:W3CDTF">2015-10-02T10:05:54Z</dcterms:created>
  <dcterms:modified xsi:type="dcterms:W3CDTF">2019-05-16T14:46:57Z</dcterms:modified>
</cp:coreProperties>
</file>